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Ewaluacja UEP RODO\kalkulatory_wyliczenia punkt_udział\"/>
    </mc:Choice>
  </mc:AlternateContent>
  <xr:revisionPtr revIDLastSave="0" documentId="13_ncr:1_{E24EBBC6-E508-437A-97CF-28024DC2CA40}" xr6:coauthVersionLast="47" xr6:coauthVersionMax="47" xr10:uidLastSave="{00000000-0000-0000-0000-000000000000}"/>
  <bookViews>
    <workbookView xWindow="28680" yWindow="-120" windowWidth="29040" windowHeight="17520" activeTab="1" xr2:uid="{00000000-000D-0000-FFFF-FFFF00000000}"/>
  </bookViews>
  <sheets>
    <sheet name="Całkowita wartość punktowa" sheetId="1" r:id="rId1"/>
    <sheet name="Artykuł 2022-2025" sheetId="5" r:id="rId2"/>
    <sheet name="Monografia 2022 - 2025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F12" i="5"/>
  <c r="G9" i="5"/>
  <c r="H9" i="5" s="1"/>
  <c r="J9" i="5" s="1"/>
  <c r="F9" i="5"/>
  <c r="G5" i="5"/>
  <c r="H5" i="5" s="1"/>
  <c r="I5" i="5" s="1"/>
  <c r="G7" i="5"/>
  <c r="H7" i="5" s="1"/>
  <c r="J7" i="5" s="1"/>
  <c r="F7" i="5"/>
  <c r="H12" i="5" l="1"/>
  <c r="J12" i="5" s="1"/>
  <c r="I9" i="5"/>
  <c r="J5" i="5"/>
  <c r="I7" i="5"/>
  <c r="I12" i="5" l="1"/>
  <c r="G16" i="4"/>
  <c r="I16" i="4" s="1"/>
  <c r="F16" i="4"/>
  <c r="G15" i="4"/>
  <c r="F15" i="4"/>
  <c r="G14" i="4"/>
  <c r="I14" i="4" s="1"/>
  <c r="F14" i="4"/>
  <c r="G11" i="4"/>
  <c r="I11" i="4" s="1"/>
  <c r="F11" i="4"/>
  <c r="G10" i="4"/>
  <c r="I10" i="4" s="1"/>
  <c r="F10" i="4"/>
  <c r="G9" i="4"/>
  <c r="I9" i="4" s="1"/>
  <c r="F9" i="4"/>
  <c r="G6" i="4"/>
  <c r="J6" i="4" s="1"/>
  <c r="G5" i="4"/>
  <c r="J5" i="4" s="1"/>
  <c r="G4" i="4"/>
  <c r="J4" i="4" s="1"/>
  <c r="H15" i="4" l="1"/>
  <c r="J15" i="4" s="1"/>
  <c r="I15" i="4"/>
  <c r="H4" i="4"/>
  <c r="H5" i="4"/>
  <c r="H6" i="4"/>
  <c r="I4" i="4"/>
  <c r="I5" i="4"/>
  <c r="I6" i="4"/>
  <c r="H9" i="4"/>
  <c r="J9" i="4" s="1"/>
  <c r="H14" i="4"/>
  <c r="J14" i="4" s="1"/>
  <c r="H16" i="4"/>
  <c r="J16" i="4" s="1"/>
  <c r="H10" i="4"/>
  <c r="J10" i="4" s="1"/>
  <c r="H11" i="4"/>
  <c r="J11" i="4" s="1"/>
</calcChain>
</file>

<file path=xl/sharedStrings.xml><?xml version="1.0" encoding="utf-8"?>
<sst xmlns="http://schemas.openxmlformats.org/spreadsheetml/2006/main" count="127" uniqueCount="73">
  <si>
    <t>Artykuł w czasopiśmie</t>
  </si>
  <si>
    <t>Artykuł recenzyjny</t>
  </si>
  <si>
    <t>Poza wykazem</t>
  </si>
  <si>
    <t>Z wykazu czasopism</t>
  </si>
  <si>
    <t>Wartość punktowa artykułów naukowych</t>
  </si>
  <si>
    <t>Wartość punktowa monografii naukowych w naukach społecznych</t>
  </si>
  <si>
    <t>Typ publikacji</t>
  </si>
  <si>
    <t>10% całkowitej wartości punktowej</t>
  </si>
  <si>
    <t>n/d</t>
  </si>
  <si>
    <t xml:space="preserve">Punktacja monografii poza wykazem: monografia 20, rodział 5, redakcja 5. </t>
  </si>
  <si>
    <t>nie mniej niż 10% Pc</t>
  </si>
  <si>
    <t>Redakcja</t>
  </si>
  <si>
    <t>Rozdział</t>
  </si>
  <si>
    <r>
      <rPr>
        <b/>
        <sz val="12"/>
        <color theme="0"/>
        <rFont val="Calibri"/>
        <family val="2"/>
        <charset val="238"/>
        <scheme val="minor"/>
      </rPr>
      <t>Poza wykazem</t>
    </r>
    <r>
      <rPr>
        <sz val="12"/>
        <color theme="0"/>
        <rFont val="Calibri"/>
        <family val="2"/>
        <charset val="238"/>
        <scheme val="minor"/>
      </rPr>
      <t xml:space="preserve"> 
Monografia</t>
    </r>
  </si>
  <si>
    <r>
      <rPr>
        <b/>
        <sz val="12"/>
        <color theme="0"/>
        <rFont val="Calibri"/>
        <family val="2"/>
        <charset val="238"/>
        <scheme val="minor"/>
      </rPr>
      <t xml:space="preserve">Poziom 1 </t>
    </r>
    <r>
      <rPr>
        <sz val="12"/>
        <color theme="0"/>
        <rFont val="Calibri"/>
        <family val="2"/>
        <charset val="238"/>
        <scheme val="minor"/>
      </rPr>
      <t xml:space="preserve">
Monografia</t>
    </r>
  </si>
  <si>
    <r>
      <rPr>
        <b/>
        <sz val="12"/>
        <color theme="0"/>
        <rFont val="Calibri"/>
        <family val="2"/>
        <charset val="238"/>
        <scheme val="minor"/>
      </rPr>
      <t xml:space="preserve">Poziom 2 </t>
    </r>
    <r>
      <rPr>
        <sz val="12"/>
        <color theme="0"/>
        <rFont val="Calibri"/>
        <family val="2"/>
        <charset val="238"/>
        <scheme val="minor"/>
      </rPr>
      <t xml:space="preserve">
Monografia</t>
    </r>
  </si>
  <si>
    <r>
      <t>nie mniej niż 10% P</t>
    </r>
    <r>
      <rPr>
        <vertAlign val="subscript"/>
        <sz val="14"/>
        <color theme="1"/>
        <rFont val="Calibri"/>
        <family val="2"/>
        <charset val="238"/>
        <scheme val="minor"/>
      </rPr>
      <t>c</t>
    </r>
  </si>
  <si>
    <r>
      <t xml:space="preserve">Pc  </t>
    </r>
    <r>
      <rPr>
        <sz val="12"/>
        <color theme="1"/>
        <rFont val="Calibri"/>
        <family val="2"/>
        <charset val="238"/>
        <scheme val="minor"/>
      </rPr>
      <t>– całkowita wartość punktowa publikacji</t>
    </r>
  </si>
  <si>
    <r>
      <t xml:space="preserve">P   </t>
    </r>
    <r>
      <rPr>
        <sz val="12"/>
        <color theme="1"/>
        <rFont val="Calibri"/>
        <family val="2"/>
        <charset val="238"/>
        <scheme val="minor"/>
      </rPr>
      <t>– przeliczeniowa wartość punktowa publikacji</t>
    </r>
  </si>
  <si>
    <r>
      <t xml:space="preserve">k   </t>
    </r>
    <r>
      <rPr>
        <sz val="12"/>
        <color theme="1"/>
        <rFont val="Calibri"/>
        <family val="2"/>
        <charset val="238"/>
        <scheme val="minor"/>
      </rPr>
      <t>– liczba autorów z jednej dyscypliny i podmiotu</t>
    </r>
  </si>
  <si>
    <r>
      <t xml:space="preserve">m  </t>
    </r>
    <r>
      <rPr>
        <sz val="12"/>
        <color theme="1"/>
        <rFont val="Calibri"/>
        <family val="2"/>
        <charset val="238"/>
        <scheme val="minor"/>
      </rPr>
      <t>– liczba autorów ogółem</t>
    </r>
  </si>
  <si>
    <r>
      <t xml:space="preserve">U  </t>
    </r>
    <r>
      <rPr>
        <sz val="12"/>
        <color theme="1"/>
        <rFont val="Calibri"/>
        <family val="2"/>
        <charset val="238"/>
        <scheme val="minor"/>
      </rPr>
      <t>– udział jednostkowy Autora</t>
    </r>
  </si>
  <si>
    <r>
      <t xml:space="preserve">Pu </t>
    </r>
    <r>
      <rPr>
        <sz val="12"/>
        <color theme="1"/>
        <rFont val="Calibri"/>
        <family val="2"/>
        <charset val="238"/>
        <scheme val="minor"/>
      </rPr>
      <t>– wartość punktowa udziału jednostkowego U</t>
    </r>
  </si>
  <si>
    <t>Monografia</t>
  </si>
  <si>
    <t>Całkowita wartość punktowa publikacji</t>
  </si>
  <si>
    <t>Udział jednostkowy</t>
  </si>
  <si>
    <t>Wartość pkt udziału jednostkowego</t>
  </si>
  <si>
    <t>P</t>
  </si>
  <si>
    <t xml:space="preserve"> Pc</t>
  </si>
  <si>
    <t xml:space="preserve">Liczba autorów  </t>
  </si>
  <si>
    <t>m</t>
  </si>
  <si>
    <t>Liczba autorów z jednostki i dyscypliny</t>
  </si>
  <si>
    <t xml:space="preserve"> k</t>
  </si>
  <si>
    <t>Przeliczeniowa wartość punktowa</t>
  </si>
  <si>
    <r>
      <t xml:space="preserve">k   </t>
    </r>
    <r>
      <rPr>
        <sz val="12"/>
        <color theme="1"/>
        <rFont val="Calibri"/>
        <family val="2"/>
        <charset val="238"/>
        <scheme val="minor"/>
      </rPr>
      <t>– liczba autorów z jednej dyscypliny i uczelni</t>
    </r>
  </si>
  <si>
    <t>*Każdy pracownik może wykazać max etat*udział czasu pracy w dyscyplinie*2 sloty wypełnione monografiami, redakcją monografii i rozdziałami w monografii wydanymi przez wydawnictwa z poziomu 1</t>
  </si>
  <si>
    <t>Wydawca spoza wykazu MNiSW**</t>
  </si>
  <si>
    <t>** Uczelnia może wykazać maksymalnie 5 monografii spoza wykazu, pod warunkiem, że otrzymają pozytywną ocenę ekspertów</t>
  </si>
  <si>
    <t>Wyjaśnienia:</t>
  </si>
  <si>
    <t>Wstaw odpowiednie wielkości opisujące Twoją publikację.
Liczba punktów Pc jest przydzielona w zależności od rodzaju publikacji i prestiżu wydawnictwa.</t>
  </si>
  <si>
    <t>Punktacja monografii z poziomu 2, nauki społeczne: monografia 300, redakcja 150, rozdział 75</t>
  </si>
  <si>
    <t>Wydawca z poziomu 2</t>
  </si>
  <si>
    <t>Wydawca z poziomu 1*</t>
  </si>
  <si>
    <t>* Artykuł nie jest uwzględniany w ewaluacji</t>
  </si>
  <si>
    <t>Artykuł*              (5 punktów)</t>
  </si>
  <si>
    <t>Wstaw odpowiednie wielkości opisujące Twój artykuł.               Liczba punktów Pc jest określona w wykazie.</t>
  </si>
  <si>
    <t>To wartość Twoich artykułów w ewaluacji jakości działalności naukowej Uczelni</t>
  </si>
  <si>
    <t>To wartość Twoich publikacji w ewaluacji jakości działalności naukowej Uczelni</t>
  </si>
  <si>
    <t>Między 40 a 70 punktów</t>
  </si>
  <si>
    <t>Za 20 punktów</t>
  </si>
  <si>
    <t xml:space="preserve">  Uczelnia może wykazać tylko 20% slotów wypełnionych monografiami, redakcją monografii i rozdziałami w monografii wydanymi przez wydawnictwa z poziomu 1</t>
  </si>
  <si>
    <r>
      <t>50% P</t>
    </r>
    <r>
      <rPr>
        <vertAlign val="subscript"/>
        <sz val="14"/>
        <rFont val="Calibri"/>
        <family val="2"/>
        <charset val="238"/>
        <scheme val="minor"/>
      </rPr>
      <t>c</t>
    </r>
  </si>
  <si>
    <r>
      <t>50% P</t>
    </r>
    <r>
      <rPr>
        <vertAlign val="subscript"/>
        <sz val="14"/>
        <color theme="1"/>
        <rFont val="Calibri"/>
        <family val="2"/>
        <charset val="238"/>
        <scheme val="minor"/>
      </rPr>
      <t>c</t>
    </r>
    <r>
      <rPr>
        <sz val="14"/>
        <color theme="1"/>
        <rFont val="Calibri"/>
        <family val="2"/>
        <charset val="238"/>
        <scheme val="minor"/>
      </rPr>
      <t xml:space="preserve"> (P ustalone jw.)</t>
    </r>
  </si>
  <si>
    <t xml:space="preserve">Całkowita watrość punktowa publikacji
Pc </t>
  </si>
  <si>
    <t>Przeliczeniowa wartość punktowa publikacji
P</t>
  </si>
  <si>
    <t>Udział jednostkowy
U</t>
  </si>
  <si>
    <t>Wartość pkt udziału jednostkowego
Pu</t>
  </si>
  <si>
    <r>
      <t xml:space="preserve">Przeliczeniowa wartość punktowa
</t>
    </r>
    <r>
      <rPr>
        <b/>
        <sz val="9"/>
        <color theme="0"/>
        <rFont val="Calibri"/>
        <family val="2"/>
        <charset val="238"/>
        <scheme val="minor"/>
      </rPr>
      <t>(większa z liczb F lub G)</t>
    </r>
  </si>
  <si>
    <t>spoza wykazu</t>
  </si>
  <si>
    <t>z wykazu</t>
  </si>
  <si>
    <t>Wykaz czasopism dostępny jest pod adresem:</t>
  </si>
  <si>
    <t>P=Pc</t>
  </si>
  <si>
    <t>Od 100 punktów</t>
  </si>
  <si>
    <t>https://www.gov.pl/web/nauka/komunikat-ministra-nauki-z-dnia-05-stycznia-2024-r-w-sprawie-wykazu-czasopism-naukowych-i-recenzowanych-materialow-z-konferencji-miedzynarodowych</t>
  </si>
  <si>
    <t>https://www.gov.pl/web/nauka/komunikat-ministra-edukacji-i-nauki-z-dnia-03-listopada-2023-r-o-zmianie-i-sprostowaniu-komunikatu-w-sprawie-wykazu-czasopism-naukowych-i-recenzowanych-materialow-z-konferencji-miedzynarodowych</t>
  </si>
  <si>
    <t>https://www.gov.pl/web/nauka/komunikat-ministra-edukacji-i-nauki-z-dnia-21-grudnia-2021-r-o-zmianie-i-sprostowaniu-komunikatu-w-sprawie-wykazu-czasopism-naukowych-i-recenzowanych-materialow-z-konferencji-miedzynarodowych</t>
  </si>
  <si>
    <t>https://www.gov.pl/web/nauka/komunikat-ministra-edukacji-i-nauki-z-dnia-22-lipca-2021-r-w-sprawie-wykazu-wydawnictw-publikujacych-recenzowane-monografie-naukowe</t>
  </si>
  <si>
    <t>Wykaz wydawnictw dostępny jest pod adresem:</t>
  </si>
  <si>
    <t>rok opublikowania</t>
  </si>
  <si>
    <t>2022 - 2025</t>
  </si>
  <si>
    <t>Przekład monografii*</t>
  </si>
  <si>
    <t>* na język polski lub z polskiego na inny język nowożytny</t>
  </si>
  <si>
    <t xml:space="preserve">Punktacja monografii z poziomu 1, nauki społeczne: monografia 120, rozdział 40, redakcja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</si>
</sst>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vertAlign val="subscript"/>
      <sz val="14"/>
      <color theme="1"/>
      <name val="Calibri"/>
      <family val="2"/>
      <charset val="238"/>
      <scheme val="minor"/>
    </font>
    <font>
      <vertAlign val="subscript"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sz val="13"/>
      <color rgb="FF000000"/>
      <name val="Cambria Math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9" fillId="6" borderId="3" xfId="1" applyFont="1" applyFill="1" applyBorder="1" applyAlignment="1">
      <alignment horizontal="left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vertical="center" wrapText="1"/>
    </xf>
    <xf numFmtId="0" fontId="5" fillId="6" borderId="2" xfId="1" applyFont="1" applyFill="1" applyBorder="1" applyAlignment="1">
      <alignment vertical="center" wrapText="1"/>
    </xf>
    <xf numFmtId="0" fontId="9" fillId="6" borderId="3" xfId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9" fillId="6" borderId="2" xfId="1" applyFont="1" applyFill="1" applyBorder="1" applyAlignment="1">
      <alignment horizontal="left" vertical="center" wrapText="1"/>
    </xf>
    <xf numFmtId="0" fontId="12" fillId="6" borderId="12" xfId="1" applyFont="1" applyFill="1" applyBorder="1" applyAlignment="1">
      <alignment vertical="center" wrapText="1"/>
    </xf>
    <xf numFmtId="0" fontId="12" fillId="6" borderId="10" xfId="1" applyFont="1" applyFill="1" applyBorder="1" applyAlignment="1">
      <alignment vertical="center" wrapText="1"/>
    </xf>
    <xf numFmtId="0" fontId="12" fillId="6" borderId="5" xfId="1" applyFont="1" applyFill="1" applyBorder="1" applyAlignment="1">
      <alignment vertical="center" wrapText="1"/>
    </xf>
    <xf numFmtId="0" fontId="12" fillId="6" borderId="8" xfId="1" applyFont="1" applyFill="1" applyBorder="1" applyAlignment="1">
      <alignment vertical="center" wrapText="1"/>
    </xf>
    <xf numFmtId="0" fontId="12" fillId="6" borderId="9" xfId="1" applyFont="1" applyFill="1" applyBorder="1" applyAlignment="1">
      <alignment vertical="center" wrapText="1"/>
    </xf>
    <xf numFmtId="0" fontId="12" fillId="6" borderId="8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21" fillId="8" borderId="1" xfId="3" applyNumberFormat="1" applyFont="1" applyFill="1" applyBorder="1" applyAlignment="1">
      <alignment horizontal="center" vertical="center"/>
    </xf>
    <xf numFmtId="0" fontId="8" fillId="0" borderId="0" xfId="4"/>
    <xf numFmtId="0" fontId="1" fillId="0" borderId="0" xfId="2" applyFill="1" applyBorder="1" applyAlignment="1">
      <alignment horizontal="center" vertical="center" wrapText="1"/>
    </xf>
    <xf numFmtId="0" fontId="1" fillId="0" borderId="0" xfId="2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22" fillId="9" borderId="0" xfId="0" applyFont="1" applyFill="1" applyBorder="1" applyAlignment="1">
      <alignment horizontal="left" vertical="center"/>
    </xf>
    <xf numFmtId="0" fontId="3" fillId="9" borderId="0" xfId="0" applyFont="1" applyFill="1" applyBorder="1" applyAlignment="1">
      <alignment horizontal="left" vertical="center"/>
    </xf>
    <xf numFmtId="0" fontId="11" fillId="7" borderId="1" xfId="2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0" fillId="9" borderId="0" xfId="0" applyFill="1"/>
    <xf numFmtId="0" fontId="9" fillId="6" borderId="6" xfId="0" applyFont="1" applyFill="1" applyBorder="1" applyAlignment="1">
      <alignment horizontal="center" vertical="center" wrapText="1"/>
    </xf>
    <xf numFmtId="164" fontId="9" fillId="6" borderId="6" xfId="0" applyNumberFormat="1" applyFont="1" applyFill="1" applyBorder="1" applyAlignment="1">
      <alignment horizontal="center" vertical="center" wrapText="1"/>
    </xf>
    <xf numFmtId="2" fontId="9" fillId="6" borderId="6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5" borderId="8" xfId="0" applyFill="1" applyBorder="1"/>
    <xf numFmtId="165" fontId="23" fillId="10" borderId="2" xfId="3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9" fillId="6" borderId="2" xfId="1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9" fillId="6" borderId="11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21" fillId="8" borderId="1" xfId="3" applyFont="1" applyFill="1" applyBorder="1" applyAlignment="1">
      <alignment horizontal="center" vertical="center" wrapText="1"/>
    </xf>
    <xf numFmtId="0" fontId="21" fillId="8" borderId="1" xfId="3" applyFont="1" applyFill="1" applyBorder="1" applyAlignment="1">
      <alignment horizontal="center" vertical="center"/>
    </xf>
    <xf numFmtId="0" fontId="9" fillId="6" borderId="12" xfId="1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wrapText="1"/>
    </xf>
    <xf numFmtId="0" fontId="9" fillId="6" borderId="8" xfId="0" applyFont="1" applyFill="1" applyBorder="1" applyAlignment="1">
      <alignment horizontal="left" wrapText="1"/>
    </xf>
    <xf numFmtId="0" fontId="9" fillId="6" borderId="5" xfId="0" applyFont="1" applyFill="1" applyBorder="1" applyAlignment="1">
      <alignment horizontal="left" wrapText="1"/>
    </xf>
    <xf numFmtId="0" fontId="0" fillId="7" borderId="1" xfId="2" applyFont="1" applyFill="1" applyBorder="1" applyAlignment="1">
      <alignment horizontal="left" vertical="center" wrapText="1"/>
    </xf>
    <xf numFmtId="0" fontId="1" fillId="7" borderId="1" xfId="2" applyFill="1" applyBorder="1" applyAlignment="1">
      <alignment horizontal="left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9" fillId="6" borderId="3" xfId="1" applyFont="1" applyFill="1" applyBorder="1" applyAlignment="1">
      <alignment horizontal="center" wrapText="1"/>
    </xf>
    <xf numFmtId="0" fontId="9" fillId="6" borderId="3" xfId="1" applyFont="1" applyFill="1" applyBorder="1" applyAlignment="1">
      <alignment wrapText="1"/>
    </xf>
    <xf numFmtId="0" fontId="9" fillId="6" borderId="11" xfId="1" applyFont="1" applyFill="1" applyBorder="1" applyAlignment="1">
      <alignment wrapText="1"/>
    </xf>
    <xf numFmtId="0" fontId="9" fillId="6" borderId="3" xfId="1" applyFont="1" applyFill="1" applyBorder="1" applyAlignment="1">
      <alignment horizontal="center" wrapText="1"/>
    </xf>
    <xf numFmtId="0" fontId="9" fillId="6" borderId="11" xfId="1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25" fillId="0" borderId="0" xfId="0" applyFont="1"/>
  </cellXfs>
  <cellStyles count="5">
    <cellStyle name="20% — akcent 1" xfId="2" builtinId="30"/>
    <cellStyle name="60% — akcent 1" xfId="3" builtinId="32"/>
    <cellStyle name="Dobry" xfId="1" builtinId="26"/>
    <cellStyle name="Hiperłącze" xfId="4" builtinId="8"/>
    <cellStyle name="Normalny" xfId="0" builtinId="0"/>
  </cellStyles>
  <dxfs count="0"/>
  <tableStyles count="0" defaultTableStyle="TableStyleMedium2" defaultPivotStyle="PivotStyleLight16"/>
  <colors>
    <mruColors>
      <color rgb="FF003300"/>
      <color rgb="FF251E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2768</xdr:colOff>
      <xdr:row>6</xdr:row>
      <xdr:rowOff>137095</xdr:rowOff>
    </xdr:from>
    <xdr:ext cx="834267" cy="591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FDE4DF1-3C45-4AE9-BCCD-414F89A7E39B}"/>
                </a:ext>
              </a:extLst>
            </xdr:cNvPr>
            <xdr:cNvSpPr txBox="1"/>
          </xdr:nvSpPr>
          <xdr:spPr>
            <a:xfrm>
              <a:off x="10553537" y="2196774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</m:num>
                          <m:den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𝒎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FDE4DF1-3C45-4AE9-BCCD-414F89A7E39B}"/>
                </a:ext>
              </a:extLst>
            </xdr:cNvPr>
            <xdr:cNvSpPr txBox="1"/>
          </xdr:nvSpPr>
          <xdr:spPr>
            <a:xfrm>
              <a:off x="10553537" y="2196774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 √(𝒌/𝒎)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10</xdr:col>
      <xdr:colOff>92320</xdr:colOff>
      <xdr:row>9</xdr:row>
      <xdr:rowOff>242929</xdr:rowOff>
    </xdr:from>
    <xdr:ext cx="734560" cy="379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CA578743-0463-4B35-9B97-EFD0E4794B90}"/>
                </a:ext>
              </a:extLst>
            </xdr:cNvPr>
            <xdr:cNvSpPr txBox="1"/>
          </xdr:nvSpPr>
          <xdr:spPr>
            <a:xfrm>
              <a:off x="10643089" y="3255108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f>
                      <m:f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num>
                      <m:den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CA578743-0463-4B35-9B97-EFD0E4794B90}"/>
                </a:ext>
              </a:extLst>
            </xdr:cNvPr>
            <xdr:cNvSpPr txBox="1"/>
          </xdr:nvSpPr>
          <xdr:spPr>
            <a:xfrm>
              <a:off x="10643089" y="3255108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  𝒌/𝒎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3</xdr:col>
      <xdr:colOff>81410</xdr:colOff>
      <xdr:row>6</xdr:row>
      <xdr:rowOff>390770</xdr:rowOff>
    </xdr:from>
    <xdr:ext cx="834267" cy="591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pole tekstowe 31">
              <a:extLst>
                <a:ext uri="{FF2B5EF4-FFF2-40B4-BE49-F238E27FC236}">
                  <a16:creationId xmlns:a16="http://schemas.microsoft.com/office/drawing/2014/main" id="{E78C4026-3B59-451F-AD6E-F772401BC6DD}"/>
                </a:ext>
              </a:extLst>
            </xdr:cNvPr>
            <xdr:cNvSpPr txBox="1"/>
          </xdr:nvSpPr>
          <xdr:spPr>
            <a:xfrm>
              <a:off x="3476218" y="2450449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</m:num>
                          <m:den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𝒎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32" name="pole tekstowe 31">
              <a:extLst>
                <a:ext uri="{FF2B5EF4-FFF2-40B4-BE49-F238E27FC236}">
                  <a16:creationId xmlns:a16="http://schemas.microsoft.com/office/drawing/2014/main" id="{E78C4026-3B59-451F-AD6E-F772401BC6DD}"/>
                </a:ext>
              </a:extLst>
            </xdr:cNvPr>
            <xdr:cNvSpPr txBox="1"/>
          </xdr:nvSpPr>
          <xdr:spPr>
            <a:xfrm>
              <a:off x="3476218" y="2450449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 √(𝒌/𝒎)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3</xdr:col>
      <xdr:colOff>138398</xdr:colOff>
      <xdr:row>9</xdr:row>
      <xdr:rowOff>244231</xdr:rowOff>
    </xdr:from>
    <xdr:ext cx="791242" cy="4092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pole tekstowe 32">
              <a:extLst>
                <a:ext uri="{FF2B5EF4-FFF2-40B4-BE49-F238E27FC236}">
                  <a16:creationId xmlns:a16="http://schemas.microsoft.com/office/drawing/2014/main" id="{31F661C4-DAD3-4DA1-AEEC-97993C6CADE6}"/>
                </a:ext>
              </a:extLst>
            </xdr:cNvPr>
            <xdr:cNvSpPr txBox="1"/>
          </xdr:nvSpPr>
          <xdr:spPr>
            <a:xfrm>
              <a:off x="3533206" y="3256410"/>
              <a:ext cx="791242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33" name="pole tekstowe 32">
              <a:extLst>
                <a:ext uri="{FF2B5EF4-FFF2-40B4-BE49-F238E27FC236}">
                  <a16:creationId xmlns:a16="http://schemas.microsoft.com/office/drawing/2014/main" id="{31F661C4-DAD3-4DA1-AEEC-97993C6CADE6}"/>
                </a:ext>
              </a:extLst>
            </xdr:cNvPr>
            <xdr:cNvSpPr txBox="1"/>
          </xdr:nvSpPr>
          <xdr:spPr>
            <a:xfrm>
              <a:off x="3533206" y="3256410"/>
              <a:ext cx="791242" cy="4092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  𝒌/𝒎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12</xdr:col>
      <xdr:colOff>92320</xdr:colOff>
      <xdr:row>6</xdr:row>
      <xdr:rowOff>405748</xdr:rowOff>
    </xdr:from>
    <xdr:ext cx="842154" cy="44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78F219A7-056C-4AF5-9FC3-FE6409B0928F}"/>
                </a:ext>
              </a:extLst>
            </xdr:cNvPr>
            <xdr:cNvSpPr txBox="1"/>
          </xdr:nvSpPr>
          <xdr:spPr>
            <a:xfrm>
              <a:off x="12401551" y="246542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𝑼</m:t>
                    </m:r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𝑷</m:t>
                            </m:r>
                          </m:e>
                          <m:sub>
                            <m: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𝒄</m:t>
                            </m:r>
                          </m:sub>
                        </m:sSub>
                      </m:den>
                    </m:f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78F219A7-056C-4AF5-9FC3-FE6409B0928F}"/>
                </a:ext>
              </a:extLst>
            </xdr:cNvPr>
            <xdr:cNvSpPr txBox="1"/>
          </xdr:nvSpPr>
          <xdr:spPr>
            <a:xfrm>
              <a:off x="12401551" y="246542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𝑼=𝑷/𝑷_𝒄 ∙𝟏/𝒌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6</xdr:col>
      <xdr:colOff>320268</xdr:colOff>
      <xdr:row>7</xdr:row>
      <xdr:rowOff>14979</xdr:rowOff>
    </xdr:from>
    <xdr:ext cx="623889" cy="622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2CB2E0EA-176E-4F7E-B9D4-4DCE0478E2C9}"/>
                </a:ext>
              </a:extLst>
            </xdr:cNvPr>
            <xdr:cNvSpPr txBox="1"/>
          </xdr:nvSpPr>
          <xdr:spPr>
            <a:xfrm>
              <a:off x="6792383" y="2489851"/>
              <a:ext cx="623889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𝑼</m:t>
                        </m:r>
                      </m:sub>
                    </m:sSub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2CB2E0EA-176E-4F7E-B9D4-4DCE0478E2C9}"/>
                </a:ext>
              </a:extLst>
            </xdr:cNvPr>
            <xdr:cNvSpPr txBox="1"/>
          </xdr:nvSpPr>
          <xdr:spPr>
            <a:xfrm>
              <a:off x="6792383" y="2489851"/>
              <a:ext cx="623889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𝑷_𝑼=𝑷/𝒌</a:t>
              </a:r>
              <a:endParaRPr lang="pl-PL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/>
            </a:p>
          </xdr:txBody>
        </xdr:sp>
      </mc:Fallback>
    </mc:AlternateContent>
    <xdr:clientData/>
  </xdr:oneCellAnchor>
  <xdr:oneCellAnchor>
    <xdr:from>
      <xdr:col>5</xdr:col>
      <xdr:colOff>81410</xdr:colOff>
      <xdr:row>7</xdr:row>
      <xdr:rowOff>24423</xdr:rowOff>
    </xdr:from>
    <xdr:ext cx="842154" cy="44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pole tekstowe 36">
              <a:extLst>
                <a:ext uri="{FF2B5EF4-FFF2-40B4-BE49-F238E27FC236}">
                  <a16:creationId xmlns:a16="http://schemas.microsoft.com/office/drawing/2014/main" id="{DE3FBBBF-C048-48FD-891E-E96420A0FE40}"/>
                </a:ext>
              </a:extLst>
            </xdr:cNvPr>
            <xdr:cNvSpPr txBox="1"/>
          </xdr:nvSpPr>
          <xdr:spPr>
            <a:xfrm>
              <a:off x="5527756" y="2499295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𝑼</m:t>
                    </m:r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𝑷</m:t>
                            </m:r>
                          </m:e>
                          <m:sub>
                            <m:r>
                              <a:rPr lang="pl-PL" sz="14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𝒄</m:t>
                            </m:r>
                          </m:sub>
                        </m:sSub>
                      </m:den>
                    </m:f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37" name="pole tekstowe 36">
              <a:extLst>
                <a:ext uri="{FF2B5EF4-FFF2-40B4-BE49-F238E27FC236}">
                  <a16:creationId xmlns:a16="http://schemas.microsoft.com/office/drawing/2014/main" id="{DE3FBBBF-C048-48FD-891E-E96420A0FE40}"/>
                </a:ext>
              </a:extLst>
            </xdr:cNvPr>
            <xdr:cNvSpPr txBox="1"/>
          </xdr:nvSpPr>
          <xdr:spPr>
            <a:xfrm>
              <a:off x="5527756" y="2499295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𝑼=𝑷/𝑷_𝒄 ∙𝟏/𝒌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13</xdr:col>
      <xdr:colOff>350064</xdr:colOff>
      <xdr:row>6</xdr:row>
      <xdr:rowOff>350064</xdr:rowOff>
    </xdr:from>
    <xdr:ext cx="623889" cy="622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pole tekstowe 37">
              <a:extLst>
                <a:ext uri="{FF2B5EF4-FFF2-40B4-BE49-F238E27FC236}">
                  <a16:creationId xmlns:a16="http://schemas.microsoft.com/office/drawing/2014/main" id="{C0DABB00-188F-4D6E-9C7F-0A5FF8952E4E}"/>
                </a:ext>
              </a:extLst>
            </xdr:cNvPr>
            <xdr:cNvSpPr txBox="1"/>
          </xdr:nvSpPr>
          <xdr:spPr>
            <a:xfrm>
              <a:off x="13685064" y="2409743"/>
              <a:ext cx="623889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𝑼</m:t>
                        </m:r>
                      </m:sub>
                    </m:sSub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/>
            </a:p>
          </xdr:txBody>
        </xdr:sp>
      </mc:Choice>
      <mc:Fallback xmlns="">
        <xdr:sp macro="" textlink="">
          <xdr:nvSpPr>
            <xdr:cNvPr id="38" name="pole tekstowe 37">
              <a:extLst>
                <a:ext uri="{FF2B5EF4-FFF2-40B4-BE49-F238E27FC236}">
                  <a16:creationId xmlns:a16="http://schemas.microsoft.com/office/drawing/2014/main" id="{C0DABB00-188F-4D6E-9C7F-0A5FF8952E4E}"/>
                </a:ext>
              </a:extLst>
            </xdr:cNvPr>
            <xdr:cNvSpPr txBox="1"/>
          </xdr:nvSpPr>
          <xdr:spPr>
            <a:xfrm>
              <a:off x="13685064" y="2409743"/>
              <a:ext cx="623889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𝑷_𝑼=𝑷/𝒌</a:t>
              </a:r>
              <a:endParaRPr lang="pl-PL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128583</xdr:colOff>
      <xdr:row>2</xdr:row>
      <xdr:rowOff>41617</xdr:rowOff>
    </xdr:from>
    <xdr:ext cx="842154" cy="44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EC7B7BD-58E2-4BD9-8F34-7EA29998C22E}"/>
                </a:ext>
              </a:extLst>
            </xdr:cNvPr>
            <xdr:cNvSpPr txBox="1"/>
          </xdr:nvSpPr>
          <xdr:spPr>
            <a:xfrm>
              <a:off x="9704383" y="79091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𝑼</m:t>
                    </m:r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𝑷</m:t>
                            </m:r>
                          </m:e>
                          <m:sub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𝒄</m:t>
                            </m:r>
                          </m:sub>
                        </m:sSub>
                      </m:den>
                    </m:f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7EC7B7BD-58E2-4BD9-8F34-7EA29998C22E}"/>
                </a:ext>
              </a:extLst>
            </xdr:cNvPr>
            <xdr:cNvSpPr txBox="1"/>
          </xdr:nvSpPr>
          <xdr:spPr>
            <a:xfrm>
              <a:off x="9704383" y="790917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𝑼=𝑷/𝑷_𝒄 ∙𝟏/𝒌</a:t>
              </a:r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377036</xdr:colOff>
      <xdr:row>2</xdr:row>
      <xdr:rowOff>24316</xdr:rowOff>
    </xdr:from>
    <xdr:ext cx="647228" cy="622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65B22241-AC6F-44BA-A585-6AAAD6FECF15}"/>
                </a:ext>
              </a:extLst>
            </xdr:cNvPr>
            <xdr:cNvSpPr txBox="1"/>
          </xdr:nvSpPr>
          <xdr:spPr>
            <a:xfrm>
              <a:off x="11019636" y="773616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𝑼</m:t>
                        </m:r>
                      </m:sub>
                    </m:sSub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65B22241-AC6F-44BA-A585-6AAAD6FECF15}"/>
                </a:ext>
              </a:extLst>
            </xdr:cNvPr>
            <xdr:cNvSpPr txBox="1"/>
          </xdr:nvSpPr>
          <xdr:spPr>
            <a:xfrm>
              <a:off x="11019636" y="773616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𝑷_𝑼=𝑷/𝒌</a:t>
              </a:r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188148</xdr:colOff>
      <xdr:row>5</xdr:row>
      <xdr:rowOff>7840</xdr:rowOff>
    </xdr:from>
    <xdr:ext cx="834267" cy="591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0E047497-A139-400C-9637-11D77864E26C}"/>
                </a:ext>
              </a:extLst>
            </xdr:cNvPr>
            <xdr:cNvSpPr txBox="1"/>
          </xdr:nvSpPr>
          <xdr:spPr>
            <a:xfrm>
              <a:off x="6944548" y="1754090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</m:num>
                          <m:den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𝒎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0E047497-A139-400C-9637-11D77864E26C}"/>
                </a:ext>
              </a:extLst>
            </xdr:cNvPr>
            <xdr:cNvSpPr txBox="1"/>
          </xdr:nvSpPr>
          <xdr:spPr>
            <a:xfrm>
              <a:off x="6944548" y="1754090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 √(𝒌/𝒎)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6</xdr:col>
      <xdr:colOff>328867</xdr:colOff>
      <xdr:row>7</xdr:row>
      <xdr:rowOff>65460</xdr:rowOff>
    </xdr:from>
    <xdr:ext cx="734560" cy="37997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3EC8C29E-B870-47E0-8F79-E2B19A50926D}"/>
                </a:ext>
              </a:extLst>
            </xdr:cNvPr>
            <xdr:cNvSpPr txBox="1"/>
          </xdr:nvSpPr>
          <xdr:spPr>
            <a:xfrm>
              <a:off x="6827034" y="3124043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f>
                      <m:f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num>
                      <m:den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</m:oMath>
                </m:oMathPara>
              </a14:m>
              <a:endParaRPr lang="pl-PL" sz="1300"/>
            </a:p>
          </xdr:txBody>
        </xdr:sp>
      </mc:Choice>
      <mc:Fallback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3EC8C29E-B870-47E0-8F79-E2B19A50926D}"/>
                </a:ext>
              </a:extLst>
            </xdr:cNvPr>
            <xdr:cNvSpPr txBox="1"/>
          </xdr:nvSpPr>
          <xdr:spPr>
            <a:xfrm>
              <a:off x="6827034" y="3124043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  𝒌/𝒎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6</xdr:col>
      <xdr:colOff>349250</xdr:colOff>
      <xdr:row>3</xdr:row>
      <xdr:rowOff>84667</xdr:rowOff>
    </xdr:from>
    <xdr:ext cx="730250" cy="2191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55FAFB53-4E75-4C7C-BD24-F1480B8D7E7E}"/>
                </a:ext>
              </a:extLst>
            </xdr:cNvPr>
            <xdr:cNvSpPr txBox="1"/>
          </xdr:nvSpPr>
          <xdr:spPr>
            <a:xfrm>
              <a:off x="6815667" y="1693334"/>
              <a:ext cx="73025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4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</m:oMath>
                </m:oMathPara>
              </a14:m>
              <a:endParaRPr lang="pl-PL" sz="1400"/>
            </a:p>
          </xdr:txBody>
        </xdr:sp>
      </mc:Choice>
      <mc:Fallback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55FAFB53-4E75-4C7C-BD24-F1480B8D7E7E}"/>
                </a:ext>
              </a:extLst>
            </xdr:cNvPr>
            <xdr:cNvSpPr txBox="1"/>
          </xdr:nvSpPr>
          <xdr:spPr>
            <a:xfrm>
              <a:off x="6815667" y="1693334"/>
              <a:ext cx="73025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</a:t>
              </a:r>
              <a:endParaRPr lang="pl-PL" sz="14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171450</xdr:colOff>
      <xdr:row>1</xdr:row>
      <xdr:rowOff>0</xdr:rowOff>
    </xdr:from>
    <xdr:ext cx="842154" cy="440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pole tekstowe 6">
              <a:extLst>
                <a:ext uri="{FF2B5EF4-FFF2-40B4-BE49-F238E27FC236}">
                  <a16:creationId xmlns:a16="http://schemas.microsoft.com/office/drawing/2014/main" id="{F34E09A4-0767-4451-9DA7-A171A2170E90}"/>
                </a:ext>
              </a:extLst>
            </xdr:cNvPr>
            <xdr:cNvSpPr txBox="1"/>
          </xdr:nvSpPr>
          <xdr:spPr>
            <a:xfrm>
              <a:off x="9188450" y="793750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𝑼</m:t>
                    </m:r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𝑷</m:t>
                            </m:r>
                          </m:e>
                          <m:sub>
                            <m:r>
                              <a:rPr lang="pl-PL" sz="1400" b="1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𝒄</m:t>
                            </m:r>
                          </m:sub>
                        </m:sSub>
                      </m:den>
                    </m:f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∙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7" name="pole tekstowe 6">
              <a:extLst>
                <a:ext uri="{FF2B5EF4-FFF2-40B4-BE49-F238E27FC236}">
                  <a16:creationId xmlns:a16="http://schemas.microsoft.com/office/drawing/2014/main" id="{F34E09A4-0767-4451-9DA7-A171A2170E90}"/>
                </a:ext>
              </a:extLst>
            </xdr:cNvPr>
            <xdr:cNvSpPr txBox="1"/>
          </xdr:nvSpPr>
          <xdr:spPr>
            <a:xfrm>
              <a:off x="9188450" y="793750"/>
              <a:ext cx="842154" cy="440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𝑼=𝑷/𝑷_𝒄 ∙𝟏/𝒌</a:t>
              </a:r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266700</xdr:colOff>
      <xdr:row>1</xdr:row>
      <xdr:rowOff>25400</xdr:rowOff>
    </xdr:from>
    <xdr:ext cx="647228" cy="6224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169D608E-0FBE-422E-9A2F-2CA8959C6126}"/>
                </a:ext>
              </a:extLst>
            </xdr:cNvPr>
            <xdr:cNvSpPr txBox="1"/>
          </xdr:nvSpPr>
          <xdr:spPr>
            <a:xfrm>
              <a:off x="10464800" y="819150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𝑼</m:t>
                        </m:r>
                      </m:sub>
                    </m:sSub>
                    <m:r>
                      <a:rPr lang="pl-PL" sz="1400" b="1" i="1">
                        <a:solidFill>
                          <a:schemeClr val="bg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num>
                      <m:den>
                        <m:r>
                          <a:rPr lang="pl-PL" sz="1400" b="1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169D608E-0FBE-422E-9A2F-2CA8959C6126}"/>
                </a:ext>
              </a:extLst>
            </xdr:cNvPr>
            <xdr:cNvSpPr txBox="1"/>
          </xdr:nvSpPr>
          <xdr:spPr>
            <a:xfrm>
              <a:off x="10464800" y="819150"/>
              <a:ext cx="647228" cy="622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l-PL" sz="1400" b="1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𝑷_𝑼=𝑷/𝒌</a:t>
              </a:r>
              <a:endParaRPr lang="pl-PL" sz="14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l-PL" sz="14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118533</xdr:colOff>
      <xdr:row>6</xdr:row>
      <xdr:rowOff>201083</xdr:rowOff>
    </xdr:from>
    <xdr:ext cx="834267" cy="59105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2" name="pole tekstowe 21">
              <a:extLst>
                <a:ext uri="{FF2B5EF4-FFF2-40B4-BE49-F238E27FC236}">
                  <a16:creationId xmlns:a16="http://schemas.microsoft.com/office/drawing/2014/main" id="{3602ACB3-3E8C-4D81-BF0B-D518A3240B1A}"/>
                </a:ext>
              </a:extLst>
            </xdr:cNvPr>
            <xdr:cNvSpPr txBox="1"/>
          </xdr:nvSpPr>
          <xdr:spPr>
            <a:xfrm>
              <a:off x="6288616" y="3058583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𝒌</m:t>
                            </m:r>
                          </m:num>
                          <m:den>
                            <m:r>
                              <a:rPr lang="pl-PL" sz="13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𝒎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pl-PL" sz="1300"/>
            </a:p>
          </xdr:txBody>
        </xdr:sp>
      </mc:Choice>
      <mc:Fallback>
        <xdr:sp macro="" textlink="">
          <xdr:nvSpPr>
            <xdr:cNvPr id="22" name="pole tekstowe 21">
              <a:extLst>
                <a:ext uri="{FF2B5EF4-FFF2-40B4-BE49-F238E27FC236}">
                  <a16:creationId xmlns:a16="http://schemas.microsoft.com/office/drawing/2014/main" id="{3602ACB3-3E8C-4D81-BF0B-D518A3240B1A}"/>
                </a:ext>
              </a:extLst>
            </xdr:cNvPr>
            <xdr:cNvSpPr txBox="1"/>
          </xdr:nvSpPr>
          <xdr:spPr>
            <a:xfrm>
              <a:off x="6288616" y="3058583"/>
              <a:ext cx="834267" cy="591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 √(𝒌/𝒎)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6</xdr:col>
      <xdr:colOff>247650</xdr:colOff>
      <xdr:row>11</xdr:row>
      <xdr:rowOff>209550</xdr:rowOff>
    </xdr:from>
    <xdr:ext cx="734560" cy="379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pole tekstowe 22">
              <a:extLst>
                <a:ext uri="{FF2B5EF4-FFF2-40B4-BE49-F238E27FC236}">
                  <a16:creationId xmlns:a16="http://schemas.microsoft.com/office/drawing/2014/main" id="{DC354474-223D-43CC-9782-BA9379C173DA}"/>
                </a:ext>
              </a:extLst>
            </xdr:cNvPr>
            <xdr:cNvSpPr txBox="1"/>
          </xdr:nvSpPr>
          <xdr:spPr>
            <a:xfrm>
              <a:off x="6718300" y="3524250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</m:t>
                    </m:r>
                    <m:r>
                      <a:rPr lang="pl-PL" sz="13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  <m:f>
                      <m:f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𝒌</m:t>
                        </m:r>
                      </m:num>
                      <m:den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</m:oMath>
                </m:oMathPara>
              </a14:m>
              <a:endParaRPr lang="pl-PL" sz="1300"/>
            </a:p>
          </xdr:txBody>
        </xdr:sp>
      </mc:Choice>
      <mc:Fallback xmlns="">
        <xdr:sp macro="" textlink="">
          <xdr:nvSpPr>
            <xdr:cNvPr id="23" name="pole tekstowe 22">
              <a:extLst>
                <a:ext uri="{FF2B5EF4-FFF2-40B4-BE49-F238E27FC236}">
                  <a16:creationId xmlns:a16="http://schemas.microsoft.com/office/drawing/2014/main" id="{DC354474-223D-43CC-9782-BA9379C173DA}"/>
                </a:ext>
              </a:extLst>
            </xdr:cNvPr>
            <xdr:cNvSpPr txBox="1"/>
          </xdr:nvSpPr>
          <xdr:spPr>
            <a:xfrm>
              <a:off x="6718300" y="3524250"/>
              <a:ext cx="734560" cy="379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𝑷=𝑷_𝒄  𝒌/𝒎</a:t>
              </a:r>
              <a:endParaRPr lang="pl-PL" sz="1300"/>
            </a:p>
          </xdr:txBody>
        </xdr:sp>
      </mc:Fallback>
    </mc:AlternateContent>
    <xdr:clientData/>
  </xdr:oneCellAnchor>
  <xdr:oneCellAnchor>
    <xdr:from>
      <xdr:col>6</xdr:col>
      <xdr:colOff>275167</xdr:colOff>
      <xdr:row>2</xdr:row>
      <xdr:rowOff>84668</xdr:rowOff>
    </xdr:from>
    <xdr:ext cx="719667" cy="20351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25B53412-443B-4EF3-8CDF-FACAF88FE6E0}"/>
                </a:ext>
              </a:extLst>
            </xdr:cNvPr>
            <xdr:cNvSpPr txBox="1"/>
          </xdr:nvSpPr>
          <xdr:spPr>
            <a:xfrm>
              <a:off x="6445250" y="1608668"/>
              <a:ext cx="719667" cy="2035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</m:t>
                        </m:r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𝑷</m:t>
                        </m:r>
                      </m:e>
                      <m:sub>
                        <m:r>
                          <a:rPr lang="pl-PL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𝒄</m:t>
                        </m:r>
                      </m:sub>
                    </m:sSub>
                  </m:oMath>
                </m:oMathPara>
              </a14:m>
              <a:endParaRPr lang="pl-PL" sz="1300"/>
            </a:p>
          </xdr:txBody>
        </xdr:sp>
      </mc:Choice>
      <mc:Fallback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25B53412-443B-4EF3-8CDF-FACAF88FE6E0}"/>
                </a:ext>
              </a:extLst>
            </xdr:cNvPr>
            <xdr:cNvSpPr txBox="1"/>
          </xdr:nvSpPr>
          <xdr:spPr>
            <a:xfrm>
              <a:off x="6445250" y="1608668"/>
              <a:ext cx="719667" cy="2035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l-PL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〖𝑷=𝑷〗_𝒄</a:t>
              </a:r>
              <a:endParaRPr lang="pl-PL" sz="13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pl/web/nauka/komunikat-ministra-edukacji-i-nauki-z-dnia-21-grudnia-2021-r-o-zmianie-i-sprostowaniu-komunikatu-w-sprawie-wykazu-czasopism-naukowych-i-recenzowanych-materialow-z-konferencji-miedzynarodowych" TargetMode="External"/><Relationship Id="rId2" Type="http://schemas.openxmlformats.org/officeDocument/2006/relationships/hyperlink" Target="https://www.gov.pl/web/nauka/komunikat-ministra-edukacji-i-nauki-z-dnia-03-listopada-2023-r-o-zmianie-i-sprostowaniu-komunikatu-w-sprawie-wykazu-czasopism-naukowych-i-recenzowanych-materialow-z-konferencji-miedzynarodowych" TargetMode="External"/><Relationship Id="rId1" Type="http://schemas.openxmlformats.org/officeDocument/2006/relationships/hyperlink" Target="https://www.gov.pl/web/nauka/komunikat-ministra-nauki-z-dnia-05-stycznia-2024-r-w-sprawie-wykazu-czasopism-naukowych-i-recenzowanych-materialow-z-konferencji-miedzynarodowych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pl/web/nauka/komunikat-ministra-edukacji-i-nauki-z-dnia-22-lipca-2021-r-w-sprawie-wykazu-wydawnictw-publikujacych-recenzowane-monografie-naukow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15"/>
  <sheetViews>
    <sheetView showGridLines="0" zoomScale="84" zoomScaleNormal="84" workbookViewId="0">
      <selection activeCell="G34" sqref="G34"/>
    </sheetView>
  </sheetViews>
  <sheetFormatPr defaultRowHeight="15" x14ac:dyDescent="0.25"/>
  <cols>
    <col min="1" max="1" width="2.85546875" customWidth="1"/>
    <col min="2" max="2" width="15.7109375" style="10" customWidth="1"/>
    <col min="3" max="6" width="14.5703125" customWidth="1"/>
    <col min="7" max="7" width="19.85546875" customWidth="1"/>
    <col min="8" max="8" width="1.5703125" customWidth="1"/>
    <col min="9" max="9" width="20" customWidth="1"/>
    <col min="10" max="10" width="19.5703125" bestFit="1" customWidth="1"/>
    <col min="11" max="11" width="15.28515625" customWidth="1"/>
    <col min="12" max="12" width="13.5703125" customWidth="1"/>
    <col min="13" max="13" width="14.5703125" customWidth="1"/>
    <col min="14" max="14" width="19.85546875" customWidth="1"/>
  </cols>
  <sheetData>
    <row r="1" spans="2:14" ht="24.6" customHeight="1" x14ac:dyDescent="0.25">
      <c r="B1" s="8" t="s">
        <v>4</v>
      </c>
      <c r="C1" s="7"/>
      <c r="D1" s="7"/>
      <c r="E1" s="7"/>
      <c r="F1" s="7"/>
      <c r="G1" s="7"/>
      <c r="I1" s="7" t="s">
        <v>5</v>
      </c>
      <c r="J1" s="9"/>
      <c r="K1" s="9"/>
      <c r="L1" s="9"/>
      <c r="M1" s="9"/>
      <c r="N1" s="9"/>
    </row>
    <row r="2" spans="2:14" ht="77.25" customHeight="1" x14ac:dyDescent="0.25">
      <c r="B2" s="20" t="s">
        <v>0</v>
      </c>
      <c r="C2" s="62" t="s">
        <v>53</v>
      </c>
      <c r="D2" s="86" t="s">
        <v>54</v>
      </c>
      <c r="E2" s="87"/>
      <c r="F2" s="14" t="s">
        <v>55</v>
      </c>
      <c r="G2" s="14" t="s">
        <v>56</v>
      </c>
      <c r="I2" s="12" t="s">
        <v>6</v>
      </c>
      <c r="J2" s="18" t="s">
        <v>53</v>
      </c>
      <c r="K2" s="74" t="s">
        <v>54</v>
      </c>
      <c r="L2" s="75"/>
      <c r="M2" s="11" t="s">
        <v>55</v>
      </c>
      <c r="N2" s="11" t="s">
        <v>56</v>
      </c>
    </row>
    <row r="3" spans="2:14" ht="15" customHeight="1" x14ac:dyDescent="0.25">
      <c r="B3" s="17"/>
      <c r="C3" s="60"/>
      <c r="D3" s="106" t="s">
        <v>69</v>
      </c>
      <c r="E3" s="107"/>
      <c r="F3" s="15"/>
      <c r="G3" s="15"/>
      <c r="I3" s="16"/>
      <c r="J3" s="103"/>
      <c r="K3" s="104" t="s">
        <v>69</v>
      </c>
      <c r="L3" s="105"/>
      <c r="M3" s="16"/>
      <c r="N3" s="16"/>
    </row>
    <row r="4" spans="2:14" ht="33" customHeight="1" x14ac:dyDescent="0.25">
      <c r="B4" s="76" t="s">
        <v>3</v>
      </c>
      <c r="C4" s="63">
        <v>200</v>
      </c>
      <c r="D4" s="79" t="s">
        <v>61</v>
      </c>
      <c r="E4" s="82">
        <v>200</v>
      </c>
      <c r="F4" s="68"/>
      <c r="G4" s="68"/>
      <c r="I4" s="25" t="s">
        <v>15</v>
      </c>
      <c r="J4" s="29">
        <v>300</v>
      </c>
      <c r="K4" s="65">
        <v>300</v>
      </c>
      <c r="L4" s="65"/>
      <c r="M4" s="73"/>
      <c r="N4" s="73"/>
    </row>
    <row r="5" spans="2:14" ht="20.100000000000001" customHeight="1" x14ac:dyDescent="0.25">
      <c r="B5" s="78"/>
      <c r="C5" s="64"/>
      <c r="D5" s="80"/>
      <c r="E5" s="83"/>
      <c r="F5" s="68"/>
      <c r="G5" s="68"/>
      <c r="I5" s="21" t="s">
        <v>11</v>
      </c>
      <c r="J5" s="30">
        <v>150</v>
      </c>
      <c r="K5" s="66">
        <v>150</v>
      </c>
      <c r="L5" s="67"/>
      <c r="M5" s="68"/>
      <c r="N5" s="68"/>
    </row>
    <row r="6" spans="2:14" ht="20.100000000000001" customHeight="1" x14ac:dyDescent="0.25">
      <c r="B6" s="78"/>
      <c r="C6" s="27">
        <v>140</v>
      </c>
      <c r="D6" s="80"/>
      <c r="E6" s="28">
        <v>140</v>
      </c>
      <c r="F6" s="68"/>
      <c r="G6" s="68"/>
      <c r="I6" s="26" t="s">
        <v>12</v>
      </c>
      <c r="J6" s="30">
        <v>75</v>
      </c>
      <c r="K6" s="65">
        <v>75</v>
      </c>
      <c r="L6" s="65"/>
      <c r="M6" s="68"/>
      <c r="N6" s="68"/>
    </row>
    <row r="7" spans="2:14" ht="33" customHeight="1" x14ac:dyDescent="0.25">
      <c r="B7" s="78"/>
      <c r="C7" s="27">
        <v>100</v>
      </c>
      <c r="D7" s="81"/>
      <c r="E7" s="28">
        <v>100</v>
      </c>
      <c r="F7" s="68"/>
      <c r="G7" s="68"/>
      <c r="I7" s="23" t="s">
        <v>14</v>
      </c>
      <c r="J7" s="27">
        <v>120</v>
      </c>
      <c r="K7" s="70"/>
      <c r="L7" s="70" t="s">
        <v>10</v>
      </c>
      <c r="M7" s="68"/>
      <c r="N7" s="68"/>
    </row>
    <row r="8" spans="2:14" ht="21" customHeight="1" x14ac:dyDescent="0.25">
      <c r="B8" s="78"/>
      <c r="C8" s="27">
        <v>70</v>
      </c>
      <c r="D8" s="82"/>
      <c r="E8" s="70" t="s">
        <v>16</v>
      </c>
      <c r="F8" s="68"/>
      <c r="G8" s="68"/>
      <c r="I8" s="21" t="s">
        <v>11</v>
      </c>
      <c r="J8" s="27">
        <v>40</v>
      </c>
      <c r="K8" s="71"/>
      <c r="L8" s="71"/>
      <c r="M8" s="68"/>
      <c r="N8" s="68"/>
    </row>
    <row r="9" spans="2:14" ht="21" customHeight="1" x14ac:dyDescent="0.25">
      <c r="B9" s="78"/>
      <c r="C9" s="27">
        <v>40</v>
      </c>
      <c r="D9" s="83"/>
      <c r="E9" s="72"/>
      <c r="F9" s="68"/>
      <c r="G9" s="68"/>
      <c r="I9" s="24" t="s">
        <v>12</v>
      </c>
      <c r="J9" s="27">
        <v>20</v>
      </c>
      <c r="K9" s="72"/>
      <c r="L9" s="72"/>
      <c r="M9" s="68"/>
      <c r="N9" s="68"/>
    </row>
    <row r="10" spans="2:14" ht="33" customHeight="1" x14ac:dyDescent="0.25">
      <c r="B10" s="77"/>
      <c r="C10" s="27">
        <v>20</v>
      </c>
      <c r="D10" s="82"/>
      <c r="E10" s="70" t="s">
        <v>16</v>
      </c>
      <c r="F10" s="68"/>
      <c r="G10" s="68"/>
      <c r="I10" s="25" t="s">
        <v>13</v>
      </c>
      <c r="J10" s="31">
        <v>20</v>
      </c>
      <c r="K10" s="70"/>
      <c r="L10" s="70" t="s">
        <v>16</v>
      </c>
      <c r="M10" s="68"/>
      <c r="N10" s="68"/>
    </row>
    <row r="11" spans="2:14" ht="20.100000000000001" customHeight="1" x14ac:dyDescent="0.25">
      <c r="B11" s="76" t="s">
        <v>2</v>
      </c>
      <c r="C11" s="63">
        <v>5</v>
      </c>
      <c r="D11" s="84"/>
      <c r="E11" s="71"/>
      <c r="F11" s="68"/>
      <c r="G11" s="68"/>
      <c r="I11" s="21" t="s">
        <v>11</v>
      </c>
      <c r="J11" s="31">
        <v>10</v>
      </c>
      <c r="K11" s="71"/>
      <c r="L11" s="71"/>
      <c r="M11" s="68"/>
      <c r="N11" s="68"/>
    </row>
    <row r="12" spans="2:14" ht="20.100000000000001" customHeight="1" x14ac:dyDescent="0.25">
      <c r="B12" s="77"/>
      <c r="C12" s="64"/>
      <c r="D12" s="83"/>
      <c r="E12" s="72"/>
      <c r="F12" s="68"/>
      <c r="G12" s="68"/>
      <c r="I12" s="22" t="s">
        <v>12</v>
      </c>
      <c r="J12" s="31">
        <v>5</v>
      </c>
      <c r="K12" s="72"/>
      <c r="L12" s="72"/>
      <c r="M12" s="68"/>
      <c r="N12" s="68"/>
    </row>
    <row r="13" spans="2:14" ht="33" customHeight="1" x14ac:dyDescent="0.25">
      <c r="B13" s="11" t="s">
        <v>1</v>
      </c>
      <c r="C13" s="61" t="s">
        <v>51</v>
      </c>
      <c r="D13" s="85" t="s">
        <v>52</v>
      </c>
      <c r="E13" s="85"/>
      <c r="F13" s="69"/>
      <c r="G13" s="69"/>
      <c r="I13" s="13" t="s">
        <v>70</v>
      </c>
      <c r="J13" s="30" t="s">
        <v>51</v>
      </c>
      <c r="K13" s="65" t="s">
        <v>52</v>
      </c>
      <c r="L13" s="65"/>
      <c r="M13" s="69"/>
      <c r="N13" s="69"/>
    </row>
    <row r="14" spans="2:14" ht="12.6" customHeight="1" x14ac:dyDescent="0.25">
      <c r="B14"/>
    </row>
    <row r="15" spans="2:14" ht="17.100000000000001" customHeight="1" x14ac:dyDescent="0.25">
      <c r="B15" s="32" t="s">
        <v>17</v>
      </c>
      <c r="I15" t="s">
        <v>71</v>
      </c>
    </row>
    <row r="16" spans="2:14" ht="17.100000000000001" customHeight="1" x14ac:dyDescent="0.25">
      <c r="B16" s="32" t="s">
        <v>18</v>
      </c>
    </row>
    <row r="17" spans="2:3" ht="17.100000000000001" customHeight="1" x14ac:dyDescent="0.25">
      <c r="B17" s="32" t="s">
        <v>19</v>
      </c>
    </row>
    <row r="18" spans="2:3" ht="17.100000000000001" customHeight="1" x14ac:dyDescent="0.25">
      <c r="B18" s="32" t="s">
        <v>20</v>
      </c>
    </row>
    <row r="19" spans="2:3" ht="17.100000000000001" customHeight="1" x14ac:dyDescent="0.25">
      <c r="B19" s="32" t="s">
        <v>21</v>
      </c>
    </row>
    <row r="20" spans="2:3" ht="17.100000000000001" customHeight="1" x14ac:dyDescent="0.25">
      <c r="B20" s="32" t="s">
        <v>22</v>
      </c>
    </row>
    <row r="21" spans="2:3" ht="17.100000000000001" customHeight="1" x14ac:dyDescent="0.25"/>
    <row r="22" spans="2:3" ht="31.5" x14ac:dyDescent="0.25">
      <c r="B22" s="100" t="s">
        <v>68</v>
      </c>
      <c r="C22" s="102" t="s">
        <v>60</v>
      </c>
    </row>
    <row r="23" spans="2:3" x14ac:dyDescent="0.25">
      <c r="B23" s="99">
        <v>2024</v>
      </c>
      <c r="C23" s="41" t="s">
        <v>63</v>
      </c>
    </row>
    <row r="24" spans="2:3" ht="17.100000000000001" customHeight="1" x14ac:dyDescent="0.25">
      <c r="B24" s="99">
        <v>2023</v>
      </c>
      <c r="C24" s="41" t="s">
        <v>64</v>
      </c>
    </row>
    <row r="25" spans="2:3" ht="17.100000000000001" customHeight="1" x14ac:dyDescent="0.25">
      <c r="B25" s="99">
        <v>2021</v>
      </c>
      <c r="C25" s="41" t="s">
        <v>65</v>
      </c>
    </row>
    <row r="26" spans="2:3" s="4" customFormat="1" ht="24" customHeight="1" x14ac:dyDescent="0.25">
      <c r="C26" s="101" t="s">
        <v>67</v>
      </c>
    </row>
    <row r="27" spans="2:3" ht="17.100000000000001" customHeight="1" x14ac:dyDescent="0.25">
      <c r="B27" s="99">
        <v>2021</v>
      </c>
      <c r="C27" s="41" t="s">
        <v>66</v>
      </c>
    </row>
    <row r="28" spans="2:3" ht="17.100000000000001" customHeight="1" x14ac:dyDescent="0.25">
      <c r="B28"/>
    </row>
    <row r="29" spans="2:3" x14ac:dyDescent="0.25">
      <c r="B29"/>
    </row>
    <row r="30" spans="2:3" x14ac:dyDescent="0.25">
      <c r="B30"/>
    </row>
    <row r="31" spans="2:3" x14ac:dyDescent="0.25">
      <c r="B31"/>
    </row>
    <row r="32" spans="2:3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</sheetData>
  <mergeCells count="26">
    <mergeCell ref="D3:E3"/>
    <mergeCell ref="N4:N13"/>
    <mergeCell ref="K13:L13"/>
    <mergeCell ref="K2:L2"/>
    <mergeCell ref="B11:B12"/>
    <mergeCell ref="B4:B10"/>
    <mergeCell ref="D4:D7"/>
    <mergeCell ref="E4:E5"/>
    <mergeCell ref="C4:C5"/>
    <mergeCell ref="D8:D9"/>
    <mergeCell ref="D10:D12"/>
    <mergeCell ref="E8:E9"/>
    <mergeCell ref="E10:E12"/>
    <mergeCell ref="D13:E13"/>
    <mergeCell ref="D2:E2"/>
    <mergeCell ref="M4:M13"/>
    <mergeCell ref="C11:C12"/>
    <mergeCell ref="K4:L4"/>
    <mergeCell ref="K6:L6"/>
    <mergeCell ref="K5:L5"/>
    <mergeCell ref="F4:F13"/>
    <mergeCell ref="G4:G13"/>
    <mergeCell ref="K10:K12"/>
    <mergeCell ref="K7:K9"/>
    <mergeCell ref="L7:L9"/>
    <mergeCell ref="L10:L12"/>
  </mergeCells>
  <hyperlinks>
    <hyperlink ref="C23" r:id="rId1" xr:uid="{C738ED4E-8AE6-4B20-BB12-358A99426B4D}"/>
    <hyperlink ref="C24" r:id="rId2" xr:uid="{D8FDBEA9-549F-43BD-AE47-E4B1C3B043A6}"/>
    <hyperlink ref="C25" r:id="rId3" xr:uid="{7664AC30-9C3F-49DD-A634-19BBBCF6BFD2}"/>
    <hyperlink ref="C27" r:id="rId4" xr:uid="{696BCF3C-BA33-4BCD-8AE0-6A4468B42899}"/>
  </hyperlinks>
  <pageMargins left="0.7" right="0.7" top="0.75" bottom="0.75" header="0.3" footer="0.3"/>
  <pageSetup paperSize="9" orientation="portrait" verticalDpi="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5"/>
  <sheetViews>
    <sheetView showGridLines="0" tabSelected="1" zoomScale="90" zoomScaleNormal="90" workbookViewId="0">
      <selection activeCell="B1" sqref="B1"/>
    </sheetView>
  </sheetViews>
  <sheetFormatPr defaultRowHeight="15" x14ac:dyDescent="0.25"/>
  <cols>
    <col min="1" max="1" width="4.42578125" customWidth="1"/>
    <col min="2" max="2" width="17" customWidth="1"/>
    <col min="3" max="3" width="20.28515625" customWidth="1"/>
    <col min="4" max="4" width="14.42578125" customWidth="1"/>
    <col min="5" max="5" width="21.42578125" customWidth="1"/>
    <col min="6" max="6" width="19.85546875" customWidth="1"/>
    <col min="7" max="7" width="22.140625" customWidth="1"/>
    <col min="8" max="8" width="18.140625" customWidth="1"/>
    <col min="9" max="9" width="15.28515625" customWidth="1"/>
    <col min="10" max="10" width="20" customWidth="1"/>
  </cols>
  <sheetData>
    <row r="1" spans="2:10" ht="21.75" customHeight="1" x14ac:dyDescent="0.25">
      <c r="B1" s="48" t="s">
        <v>59</v>
      </c>
      <c r="C1" s="49"/>
      <c r="D1" s="49"/>
      <c r="E1" s="49"/>
      <c r="F1" s="49"/>
      <c r="G1" s="49"/>
      <c r="H1" s="49"/>
      <c r="I1" s="49"/>
      <c r="J1" s="49"/>
    </row>
    <row r="2" spans="2:10" ht="71.25" x14ac:dyDescent="0.25">
      <c r="B2" s="90" t="s">
        <v>0</v>
      </c>
      <c r="C2" s="34" t="s">
        <v>24</v>
      </c>
      <c r="D2" s="34" t="s">
        <v>29</v>
      </c>
      <c r="E2" s="34" t="s">
        <v>31</v>
      </c>
      <c r="F2" s="35" t="s">
        <v>7</v>
      </c>
      <c r="G2" s="36" t="s">
        <v>33</v>
      </c>
      <c r="H2" s="36" t="s">
        <v>57</v>
      </c>
      <c r="I2" s="34" t="s">
        <v>25</v>
      </c>
      <c r="J2" s="34" t="s">
        <v>26</v>
      </c>
    </row>
    <row r="3" spans="2:10" ht="39" customHeight="1" x14ac:dyDescent="0.25">
      <c r="B3" s="90"/>
      <c r="C3" s="53" t="s">
        <v>28</v>
      </c>
      <c r="D3" s="53" t="s">
        <v>30</v>
      </c>
      <c r="E3" s="53" t="s">
        <v>32</v>
      </c>
      <c r="F3" s="54" t="s">
        <v>28</v>
      </c>
      <c r="G3" s="55" t="s">
        <v>27</v>
      </c>
      <c r="H3" s="55" t="s">
        <v>27</v>
      </c>
      <c r="I3" s="53"/>
      <c r="J3" s="53"/>
    </row>
    <row r="4" spans="2:10" ht="30" customHeight="1" x14ac:dyDescent="3.95">
      <c r="B4" s="108" t="s">
        <v>62</v>
      </c>
      <c r="C4" s="56"/>
      <c r="D4" s="57"/>
      <c r="E4" s="57"/>
      <c r="F4" s="57"/>
      <c r="G4" s="110"/>
      <c r="H4" s="57"/>
      <c r="I4" s="57"/>
      <c r="J4" s="57"/>
    </row>
    <row r="5" spans="2:10" ht="15.95" customHeight="1" x14ac:dyDescent="0.25">
      <c r="B5" s="109"/>
      <c r="C5" s="50">
        <v>140</v>
      </c>
      <c r="D5" s="50">
        <v>5</v>
      </c>
      <c r="E5" s="50">
        <v>2</v>
      </c>
      <c r="F5" s="19" t="s">
        <v>8</v>
      </c>
      <c r="G5" s="19">
        <f>C5</f>
        <v>140</v>
      </c>
      <c r="H5" s="19">
        <f>G5</f>
        <v>140</v>
      </c>
      <c r="I5" s="58">
        <f>H5/C5*1/E5</f>
        <v>0.5</v>
      </c>
      <c r="J5" s="58">
        <f>H5/E5</f>
        <v>70</v>
      </c>
    </row>
    <row r="6" spans="2:10" ht="52.5" customHeight="1" x14ac:dyDescent="0.25">
      <c r="B6" s="93" t="s">
        <v>48</v>
      </c>
    </row>
    <row r="7" spans="2:10" ht="15.95" customHeight="1" x14ac:dyDescent="0.25">
      <c r="B7" s="92"/>
      <c r="C7" s="50">
        <v>40</v>
      </c>
      <c r="D7" s="50">
        <v>4</v>
      </c>
      <c r="E7" s="50">
        <v>1</v>
      </c>
      <c r="F7" s="19">
        <f>0.1*C7</f>
        <v>4</v>
      </c>
      <c r="G7" s="51">
        <f>SQRT(E7/D7)*C7</f>
        <v>20</v>
      </c>
      <c r="H7" s="51">
        <f t="shared" ref="H7" si="0">G7</f>
        <v>20</v>
      </c>
      <c r="I7" s="58">
        <f t="shared" ref="I7" si="1">H7/C7*1/E7</f>
        <v>0.5</v>
      </c>
      <c r="J7" s="58">
        <f t="shared" ref="J7" si="2">H7/E7</f>
        <v>20</v>
      </c>
    </row>
    <row r="8" spans="2:10" ht="42.6" customHeight="1" x14ac:dyDescent="0.25">
      <c r="B8" s="93" t="s">
        <v>49</v>
      </c>
    </row>
    <row r="9" spans="2:10" ht="15.95" customHeight="1" x14ac:dyDescent="0.25">
      <c r="B9" s="92"/>
      <c r="C9" s="50">
        <v>20</v>
      </c>
      <c r="D9" s="50">
        <v>4</v>
      </c>
      <c r="E9" s="50">
        <v>1</v>
      </c>
      <c r="F9" s="19">
        <f>0.1*C9</f>
        <v>2</v>
      </c>
      <c r="G9" s="51">
        <f>E9/D9*C9</f>
        <v>5</v>
      </c>
      <c r="H9" s="51">
        <f t="shared" ref="H9" si="3">G9</f>
        <v>5</v>
      </c>
      <c r="I9" s="58">
        <f t="shared" ref="I9" si="4">H9/C9*1/E9</f>
        <v>0.25</v>
      </c>
      <c r="J9" s="58">
        <f t="shared" ref="J9" si="5">H9/E9</f>
        <v>5</v>
      </c>
    </row>
    <row r="10" spans="2:10" ht="21" customHeight="1" x14ac:dyDescent="0.25">
      <c r="B10" s="48" t="s">
        <v>58</v>
      </c>
      <c r="C10" s="52"/>
      <c r="D10" s="52"/>
      <c r="E10" s="52"/>
      <c r="F10" s="52"/>
      <c r="G10" s="52"/>
      <c r="H10" s="52"/>
      <c r="I10" s="52"/>
      <c r="J10" s="52"/>
    </row>
    <row r="11" spans="2:10" ht="15.95" customHeight="1" x14ac:dyDescent="0.25">
      <c r="B11" s="91" t="s">
        <v>44</v>
      </c>
      <c r="C11" s="52"/>
      <c r="D11" s="52"/>
      <c r="E11" s="52"/>
      <c r="F11" s="52"/>
      <c r="G11" s="52"/>
      <c r="H11" s="52"/>
      <c r="I11" s="52"/>
      <c r="J11" s="52"/>
    </row>
    <row r="12" spans="2:10" ht="15.95" customHeight="1" x14ac:dyDescent="0.25">
      <c r="B12" s="92"/>
      <c r="C12" s="50">
        <v>5</v>
      </c>
      <c r="D12" s="50">
        <v>2</v>
      </c>
      <c r="E12" s="50">
        <v>1</v>
      </c>
      <c r="F12" s="59">
        <f>10%*C12</f>
        <v>0.5</v>
      </c>
      <c r="G12" s="51">
        <f>E12/D12*C12</f>
        <v>2.5</v>
      </c>
      <c r="H12" s="59">
        <f>IF(G12&lt;F12,F12,G12)</f>
        <v>2.5</v>
      </c>
      <c r="I12" s="58">
        <f>H12/C12*1/E12</f>
        <v>0.5</v>
      </c>
      <c r="J12" s="58">
        <f>H12/E12</f>
        <v>2.5</v>
      </c>
    </row>
    <row r="15" spans="2:10" ht="49.5" customHeight="1" x14ac:dyDescent="0.25">
      <c r="C15" s="94" t="s">
        <v>45</v>
      </c>
      <c r="D15" s="95"/>
      <c r="E15" s="95"/>
      <c r="I15" s="88" t="s">
        <v>46</v>
      </c>
      <c r="J15" s="89"/>
    </row>
    <row r="16" spans="2:10" ht="15" customHeight="1" x14ac:dyDescent="0.25">
      <c r="B16" s="46" t="s">
        <v>38</v>
      </c>
      <c r="C16" s="42"/>
      <c r="D16" s="43"/>
      <c r="E16" s="43"/>
      <c r="F16" s="3"/>
      <c r="G16" s="2"/>
      <c r="H16" s="2"/>
      <c r="I16" s="44"/>
      <c r="J16" s="45"/>
    </row>
    <row r="17" spans="2:8" x14ac:dyDescent="0.25">
      <c r="B17" t="s">
        <v>43</v>
      </c>
    </row>
    <row r="20" spans="2:8" ht="15.75" x14ac:dyDescent="0.25">
      <c r="B20" s="32" t="s">
        <v>17</v>
      </c>
      <c r="F20" s="3"/>
      <c r="G20" s="2"/>
      <c r="H20" s="2"/>
    </row>
    <row r="21" spans="2:8" ht="15.75" x14ac:dyDescent="0.25">
      <c r="B21" s="32" t="s">
        <v>18</v>
      </c>
      <c r="F21" s="1"/>
      <c r="G21" s="2"/>
      <c r="H21" s="2"/>
    </row>
    <row r="22" spans="2:8" ht="15.75" x14ac:dyDescent="0.25">
      <c r="B22" s="32" t="s">
        <v>34</v>
      </c>
      <c r="F22" s="1"/>
      <c r="G22" s="2"/>
      <c r="H22" s="2"/>
    </row>
    <row r="23" spans="2:8" ht="15.75" x14ac:dyDescent="0.25">
      <c r="B23" s="32" t="s">
        <v>20</v>
      </c>
      <c r="F23" s="1"/>
      <c r="G23" s="2"/>
      <c r="H23" s="2"/>
    </row>
    <row r="24" spans="2:8" ht="15.75" x14ac:dyDescent="0.25">
      <c r="B24" s="32" t="s">
        <v>21</v>
      </c>
      <c r="F24" s="1"/>
      <c r="G24" s="2"/>
      <c r="H24" s="2"/>
    </row>
    <row r="25" spans="2:8" ht="15.75" x14ac:dyDescent="0.25">
      <c r="B25" s="32" t="s">
        <v>22</v>
      </c>
      <c r="F25" s="1"/>
      <c r="G25" s="2"/>
      <c r="H25" s="2"/>
    </row>
  </sheetData>
  <mergeCells count="7">
    <mergeCell ref="I15:J15"/>
    <mergeCell ref="B2:B3"/>
    <mergeCell ref="B4:B5"/>
    <mergeCell ref="B6:B7"/>
    <mergeCell ref="B8:B9"/>
    <mergeCell ref="B11:B12"/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3"/>
  <sheetViews>
    <sheetView showGridLines="0" zoomScale="90" zoomScaleNormal="90" workbookViewId="0">
      <selection activeCell="M8" sqref="M8"/>
    </sheetView>
  </sheetViews>
  <sheetFormatPr defaultRowHeight="15" x14ac:dyDescent="0.25"/>
  <cols>
    <col min="1" max="1" width="3.85546875" customWidth="1"/>
    <col min="2" max="2" width="14.140625" customWidth="1"/>
    <col min="3" max="3" width="19.85546875" customWidth="1"/>
    <col min="4" max="4" width="15.140625" customWidth="1"/>
    <col min="5" max="5" width="20.140625" customWidth="1"/>
    <col min="6" max="6" width="19.5703125" customWidth="1"/>
    <col min="7" max="7" width="18.42578125" customWidth="1"/>
    <col min="8" max="8" width="18" customWidth="1"/>
    <col min="9" max="9" width="16.85546875" customWidth="1"/>
    <col min="10" max="10" width="20.140625" customWidth="1"/>
  </cols>
  <sheetData>
    <row r="1" spans="2:10" ht="73.5" customHeight="1" x14ac:dyDescent="0.25">
      <c r="B1" s="96" t="s">
        <v>6</v>
      </c>
      <c r="C1" s="34" t="s">
        <v>24</v>
      </c>
      <c r="D1" s="34" t="s">
        <v>29</v>
      </c>
      <c r="E1" s="34" t="s">
        <v>31</v>
      </c>
      <c r="F1" s="35" t="s">
        <v>7</v>
      </c>
      <c r="G1" s="36" t="s">
        <v>33</v>
      </c>
      <c r="H1" s="36" t="s">
        <v>57</v>
      </c>
      <c r="I1" s="34" t="s">
        <v>25</v>
      </c>
      <c r="J1" s="34" t="s">
        <v>26</v>
      </c>
    </row>
    <row r="2" spans="2:10" ht="46.5" customHeight="1" x14ac:dyDescent="0.25">
      <c r="B2" s="97"/>
      <c r="C2" s="34" t="s">
        <v>28</v>
      </c>
      <c r="D2" s="34" t="s">
        <v>30</v>
      </c>
      <c r="E2" s="34" t="s">
        <v>32</v>
      </c>
      <c r="F2" s="35" t="s">
        <v>28</v>
      </c>
      <c r="G2" s="36" t="s">
        <v>27</v>
      </c>
      <c r="H2" s="36" t="s">
        <v>27</v>
      </c>
      <c r="I2" s="34"/>
      <c r="J2" s="34"/>
    </row>
    <row r="3" spans="2:10" ht="37.5" customHeight="1" x14ac:dyDescent="0.25">
      <c r="B3" s="48" t="s">
        <v>41</v>
      </c>
      <c r="C3" s="49"/>
      <c r="D3" s="49"/>
      <c r="E3" s="49"/>
      <c r="F3" s="49"/>
      <c r="G3" s="49"/>
      <c r="H3" s="49"/>
      <c r="I3" s="49"/>
      <c r="J3" s="49"/>
    </row>
    <row r="4" spans="2:10" ht="22.5" customHeight="1" x14ac:dyDescent="0.25">
      <c r="B4" s="33" t="s">
        <v>23</v>
      </c>
      <c r="C4" s="39">
        <v>300</v>
      </c>
      <c r="D4" s="39">
        <v>7</v>
      </c>
      <c r="E4" s="39">
        <v>1</v>
      </c>
      <c r="F4" s="37" t="s">
        <v>8</v>
      </c>
      <c r="G4" s="38">
        <f>C4</f>
        <v>300</v>
      </c>
      <c r="H4" s="38">
        <f>G4</f>
        <v>300</v>
      </c>
      <c r="I4" s="40">
        <f>G4/C4*1/E4</f>
        <v>1</v>
      </c>
      <c r="J4" s="40">
        <f>G4/E4</f>
        <v>300</v>
      </c>
    </row>
    <row r="5" spans="2:10" ht="22.5" customHeight="1" x14ac:dyDescent="0.25">
      <c r="B5" s="33" t="s">
        <v>11</v>
      </c>
      <c r="C5" s="39">
        <v>150</v>
      </c>
      <c r="D5" s="39">
        <v>7</v>
      </c>
      <c r="E5" s="39">
        <v>3</v>
      </c>
      <c r="F5" s="37" t="s">
        <v>8</v>
      </c>
      <c r="G5" s="38">
        <f t="shared" ref="G5:G6" si="0">C5</f>
        <v>150</v>
      </c>
      <c r="H5" s="38">
        <f t="shared" ref="H5:H6" si="1">G5</f>
        <v>150</v>
      </c>
      <c r="I5" s="40">
        <f>G5/C5*1/E5</f>
        <v>0.33333333333333331</v>
      </c>
      <c r="J5" s="40">
        <f>G5/E5</f>
        <v>50</v>
      </c>
    </row>
    <row r="6" spans="2:10" ht="22.5" customHeight="1" x14ac:dyDescent="0.25">
      <c r="B6" s="33" t="s">
        <v>12</v>
      </c>
      <c r="C6" s="39">
        <v>75</v>
      </c>
      <c r="D6" s="39">
        <v>1</v>
      </c>
      <c r="E6" s="39">
        <v>1</v>
      </c>
      <c r="F6" s="37" t="s">
        <v>8</v>
      </c>
      <c r="G6" s="38">
        <f t="shared" si="0"/>
        <v>75</v>
      </c>
      <c r="H6" s="38">
        <f t="shared" si="1"/>
        <v>75</v>
      </c>
      <c r="I6" s="40">
        <f>G6/C6*1/E6</f>
        <v>1</v>
      </c>
      <c r="J6" s="40">
        <f>G6/E6</f>
        <v>75</v>
      </c>
    </row>
    <row r="7" spans="2:10" ht="17.25" customHeight="1" x14ac:dyDescent="0.25">
      <c r="B7" s="98" t="s">
        <v>40</v>
      </c>
      <c r="C7" s="98"/>
      <c r="D7" s="98"/>
      <c r="E7" s="98"/>
      <c r="F7" s="98"/>
      <c r="G7" s="98"/>
      <c r="H7" s="98"/>
      <c r="I7" s="98"/>
      <c r="J7" s="98"/>
    </row>
    <row r="8" spans="2:10" ht="48.75" customHeight="1" x14ac:dyDescent="0.25">
      <c r="B8" s="48" t="s">
        <v>42</v>
      </c>
      <c r="C8" s="49"/>
      <c r="D8" s="49"/>
      <c r="E8" s="49"/>
      <c r="F8" s="49"/>
      <c r="G8" s="49"/>
      <c r="H8" s="49"/>
      <c r="I8" s="49"/>
      <c r="J8" s="49"/>
    </row>
    <row r="9" spans="2:10" ht="22.5" customHeight="1" x14ac:dyDescent="0.25">
      <c r="B9" s="33" t="s">
        <v>23</v>
      </c>
      <c r="C9" s="39">
        <v>120</v>
      </c>
      <c r="D9" s="39">
        <v>6</v>
      </c>
      <c r="E9" s="39">
        <v>1</v>
      </c>
      <c r="F9" s="5">
        <f>10%*C9</f>
        <v>12</v>
      </c>
      <c r="G9" s="6">
        <f>SQRT(E9/D9)*C9</f>
        <v>48.989794855663561</v>
      </c>
      <c r="H9" s="6">
        <f>IF(G9&lt;F9,F9,G9)</f>
        <v>48.989794855663561</v>
      </c>
      <c r="I9" s="40">
        <f>G9/C9*1/E9</f>
        <v>0.40824829046386302</v>
      </c>
      <c r="J9" s="40">
        <f>H9/E9</f>
        <v>48.989794855663561</v>
      </c>
    </row>
    <row r="10" spans="2:10" ht="22.5" customHeight="1" x14ac:dyDescent="0.25">
      <c r="B10" s="33" t="s">
        <v>11</v>
      </c>
      <c r="C10" s="39">
        <v>40</v>
      </c>
      <c r="D10" s="39">
        <v>1</v>
      </c>
      <c r="E10" s="39">
        <v>1</v>
      </c>
      <c r="F10" s="5">
        <f>10%*C10</f>
        <v>4</v>
      </c>
      <c r="G10" s="6">
        <f t="shared" ref="G10:G11" si="2">SQRT(E10/D10)*C10</f>
        <v>40</v>
      </c>
      <c r="H10" s="6">
        <f t="shared" ref="H10:H11" si="3">IF(G10&lt;F10,F10,G10)</f>
        <v>40</v>
      </c>
      <c r="I10" s="40">
        <f>G10/C10*1/E10</f>
        <v>1</v>
      </c>
      <c r="J10" s="40">
        <f>H10/E10</f>
        <v>40</v>
      </c>
    </row>
    <row r="11" spans="2:10" ht="22.5" customHeight="1" x14ac:dyDescent="0.25">
      <c r="B11" s="33" t="s">
        <v>12</v>
      </c>
      <c r="C11" s="39">
        <v>20</v>
      </c>
      <c r="D11" s="39">
        <v>2</v>
      </c>
      <c r="E11" s="39">
        <v>2</v>
      </c>
      <c r="F11" s="5">
        <f>10%*C11</f>
        <v>2</v>
      </c>
      <c r="G11" s="6">
        <f t="shared" si="2"/>
        <v>20</v>
      </c>
      <c r="H11" s="6">
        <f t="shared" si="3"/>
        <v>20</v>
      </c>
      <c r="I11" s="40">
        <f>G11/C11*1/E11</f>
        <v>0.5</v>
      </c>
      <c r="J11" s="40">
        <f>H11/E11</f>
        <v>10</v>
      </c>
    </row>
    <row r="12" spans="2:10" ht="17.100000000000001" customHeight="1" x14ac:dyDescent="0.25">
      <c r="B12" s="98" t="s">
        <v>72</v>
      </c>
      <c r="C12" s="98"/>
      <c r="D12" s="98"/>
      <c r="E12" s="98"/>
      <c r="F12" s="98"/>
      <c r="G12" s="98"/>
      <c r="H12" s="98"/>
      <c r="I12" s="98"/>
      <c r="J12" s="98"/>
    </row>
    <row r="13" spans="2:10" ht="32.1" customHeight="1" x14ac:dyDescent="0.25">
      <c r="B13" s="48" t="s">
        <v>36</v>
      </c>
      <c r="C13" s="49"/>
      <c r="D13" s="49"/>
      <c r="E13" s="49"/>
      <c r="F13" s="49"/>
      <c r="G13" s="49"/>
      <c r="H13" s="49"/>
      <c r="I13" s="49"/>
      <c r="J13" s="49"/>
    </row>
    <row r="14" spans="2:10" s="4" customFormat="1" ht="22.5" customHeight="1" x14ac:dyDescent="0.25">
      <c r="B14" s="33" t="s">
        <v>23</v>
      </c>
      <c r="C14" s="39">
        <v>20</v>
      </c>
      <c r="D14" s="39">
        <v>2</v>
      </c>
      <c r="E14" s="39">
        <v>1</v>
      </c>
      <c r="F14" s="5">
        <f>10%*C14</f>
        <v>2</v>
      </c>
      <c r="G14" s="6">
        <f>E14/D14*C14</f>
        <v>10</v>
      </c>
      <c r="H14" s="6">
        <f>IF(G14&lt;F14,F14,G14)</f>
        <v>10</v>
      </c>
      <c r="I14" s="40">
        <f>(G14/C14)*(1/E14)</f>
        <v>0.5</v>
      </c>
      <c r="J14" s="40">
        <f>H14/E14</f>
        <v>10</v>
      </c>
    </row>
    <row r="15" spans="2:10" s="4" customFormat="1" ht="22.5" customHeight="1" x14ac:dyDescent="0.25">
      <c r="B15" s="33" t="s">
        <v>11</v>
      </c>
      <c r="C15" s="39">
        <v>10</v>
      </c>
      <c r="D15" s="39">
        <v>3</v>
      </c>
      <c r="E15" s="39">
        <v>3</v>
      </c>
      <c r="F15" s="5">
        <f t="shared" ref="F15:F16" si="4">10%*C15</f>
        <v>1</v>
      </c>
      <c r="G15" s="6">
        <f t="shared" ref="G15:G16" si="5">E15/D15*C15</f>
        <v>10</v>
      </c>
      <c r="H15" s="6">
        <f t="shared" ref="H15:H16" si="6">IF(G15&lt;F15,F15,G15)</f>
        <v>10</v>
      </c>
      <c r="I15" s="40">
        <f>G15/C15*1/E15</f>
        <v>0.33333333333333331</v>
      </c>
      <c r="J15" s="40">
        <f>H15/E15</f>
        <v>3.3333333333333335</v>
      </c>
    </row>
    <row r="16" spans="2:10" s="4" customFormat="1" ht="22.5" customHeight="1" x14ac:dyDescent="0.25">
      <c r="B16" s="33" t="s">
        <v>12</v>
      </c>
      <c r="C16" s="39">
        <v>5</v>
      </c>
      <c r="D16" s="39">
        <v>11</v>
      </c>
      <c r="E16" s="39">
        <v>2</v>
      </c>
      <c r="F16" s="5">
        <f t="shared" si="4"/>
        <v>0.5</v>
      </c>
      <c r="G16" s="6">
        <f t="shared" si="5"/>
        <v>0.90909090909090917</v>
      </c>
      <c r="H16" s="6">
        <f t="shared" si="6"/>
        <v>0.90909090909090917</v>
      </c>
      <c r="I16" s="40">
        <f>G16/C16*1/E16</f>
        <v>9.0909090909090912E-2</v>
      </c>
      <c r="J16" s="40">
        <f>H16/E16</f>
        <v>0.45454545454545459</v>
      </c>
    </row>
    <row r="17" spans="2:10" s="47" customFormat="1" ht="15.6" customHeight="1" x14ac:dyDescent="0.25">
      <c r="B17" s="98" t="s">
        <v>9</v>
      </c>
      <c r="C17" s="98"/>
      <c r="D17" s="98"/>
      <c r="E17" s="98"/>
      <c r="F17" s="98"/>
      <c r="G17" s="98"/>
      <c r="H17" s="98"/>
      <c r="I17" s="98"/>
      <c r="J17" s="98"/>
    </row>
    <row r="18" spans="2:10" x14ac:dyDescent="0.25">
      <c r="F18" s="3"/>
      <c r="G18" s="2"/>
      <c r="H18" s="2"/>
    </row>
    <row r="19" spans="2:10" ht="50.1" customHeight="1" x14ac:dyDescent="0.25">
      <c r="C19" s="94" t="s">
        <v>39</v>
      </c>
      <c r="D19" s="95"/>
      <c r="E19" s="95"/>
      <c r="F19" s="3"/>
      <c r="G19" s="2"/>
      <c r="H19" s="2"/>
      <c r="I19" s="88" t="s">
        <v>47</v>
      </c>
      <c r="J19" s="89"/>
    </row>
    <row r="20" spans="2:10" ht="15" customHeight="1" x14ac:dyDescent="0.25">
      <c r="B20" s="46" t="s">
        <v>38</v>
      </c>
      <c r="C20" s="42"/>
      <c r="D20" s="43"/>
      <c r="E20" s="43"/>
      <c r="F20" s="3"/>
      <c r="G20" s="2"/>
      <c r="H20" s="2"/>
      <c r="I20" s="44"/>
      <c r="J20" s="45"/>
    </row>
    <row r="21" spans="2:10" ht="14.45" customHeight="1" x14ac:dyDescent="0.25">
      <c r="B21" t="s">
        <v>35</v>
      </c>
      <c r="F21" s="3"/>
      <c r="G21" s="2"/>
      <c r="H21" s="2"/>
    </row>
    <row r="22" spans="2:10" ht="14.45" customHeight="1" x14ac:dyDescent="0.25">
      <c r="B22" t="s">
        <v>50</v>
      </c>
      <c r="F22" s="3"/>
      <c r="G22" s="2"/>
      <c r="H22" s="2"/>
    </row>
    <row r="23" spans="2:10" ht="14.45" customHeight="1" x14ac:dyDescent="0.25">
      <c r="B23" t="s">
        <v>37</v>
      </c>
      <c r="F23" s="3"/>
      <c r="G23" s="2"/>
      <c r="H23" s="2"/>
    </row>
    <row r="24" spans="2:10" ht="15.75" x14ac:dyDescent="0.25">
      <c r="B24" s="32" t="s">
        <v>17</v>
      </c>
      <c r="F24" s="3"/>
      <c r="G24" s="2"/>
      <c r="H24" s="2"/>
    </row>
    <row r="25" spans="2:10" ht="15.75" x14ac:dyDescent="0.25">
      <c r="B25" s="32" t="s">
        <v>18</v>
      </c>
      <c r="F25" s="1"/>
      <c r="G25" s="2"/>
      <c r="H25" s="2"/>
    </row>
    <row r="26" spans="2:10" ht="15.75" x14ac:dyDescent="0.25">
      <c r="B26" s="32" t="s">
        <v>34</v>
      </c>
      <c r="F26" s="1"/>
      <c r="G26" s="2"/>
      <c r="H26" s="2"/>
    </row>
    <row r="27" spans="2:10" ht="15.75" x14ac:dyDescent="0.25">
      <c r="B27" s="32" t="s">
        <v>20</v>
      </c>
      <c r="F27" s="1"/>
      <c r="G27" s="2"/>
      <c r="H27" s="2"/>
    </row>
    <row r="28" spans="2:10" ht="15.75" x14ac:dyDescent="0.25">
      <c r="B28" s="32" t="s">
        <v>21</v>
      </c>
      <c r="F28" s="1"/>
      <c r="G28" s="2"/>
      <c r="H28" s="2"/>
    </row>
    <row r="29" spans="2:10" ht="15.75" x14ac:dyDescent="0.25">
      <c r="B29" s="32" t="s">
        <v>22</v>
      </c>
      <c r="F29" s="1"/>
      <c r="G29" s="2"/>
      <c r="H29" s="2"/>
    </row>
    <row r="30" spans="2:10" x14ac:dyDescent="0.25">
      <c r="F30" s="3"/>
      <c r="G30" s="2"/>
      <c r="H30" s="2"/>
    </row>
    <row r="31" spans="2:10" x14ac:dyDescent="0.25">
      <c r="F31" s="3"/>
      <c r="G31" s="2"/>
      <c r="H31" s="2"/>
    </row>
    <row r="32" spans="2:10" x14ac:dyDescent="0.25">
      <c r="F32" s="3"/>
      <c r="G32" s="2"/>
      <c r="H32" s="2"/>
    </row>
    <row r="33" spans="6:8" x14ac:dyDescent="0.25">
      <c r="F33" s="3"/>
      <c r="G33" s="2"/>
      <c r="H33" s="2"/>
    </row>
  </sheetData>
  <mergeCells count="6">
    <mergeCell ref="B1:B2"/>
    <mergeCell ref="B7:J7"/>
    <mergeCell ref="B12:J12"/>
    <mergeCell ref="B17:J17"/>
    <mergeCell ref="I19:J19"/>
    <mergeCell ref="C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Całkowita wartość punktowa</vt:lpstr>
      <vt:lpstr>Artykuł 2022-2025</vt:lpstr>
      <vt:lpstr>Monografia 2022 - 2025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Iwona Lamprecht</cp:lastModifiedBy>
  <dcterms:created xsi:type="dcterms:W3CDTF">2019-04-26T06:24:24Z</dcterms:created>
  <dcterms:modified xsi:type="dcterms:W3CDTF">2025-03-27T06:42:16Z</dcterms:modified>
</cp:coreProperties>
</file>