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waluacja UEP RODO\kalkulatory_wyliczenia punkt_udział\"/>
    </mc:Choice>
  </mc:AlternateContent>
  <bookViews>
    <workbookView xWindow="0" yWindow="0" windowWidth="25200" windowHeight="11850" activeTab="3"/>
  </bookViews>
  <sheets>
    <sheet name="Całkowita wartość punktowa" sheetId="1" r:id="rId1"/>
    <sheet name="Artykuł 2017-2018" sheetId="2" r:id="rId2"/>
    <sheet name="Artykuł 2019-2021" sheetId="5" r:id="rId3"/>
    <sheet name="Monografia 2017 - 202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 l="1"/>
  <c r="G12" i="5" l="1"/>
  <c r="H12" i="5" s="1"/>
  <c r="J12" i="5" s="1"/>
  <c r="F12" i="5"/>
  <c r="G9" i="5"/>
  <c r="H9" i="5" s="1"/>
  <c r="J9" i="5" s="1"/>
  <c r="F9" i="5"/>
  <c r="G5" i="5"/>
  <c r="H5" i="5" s="1"/>
  <c r="I5" i="5" s="1"/>
  <c r="G7" i="5"/>
  <c r="H7" i="5" s="1"/>
  <c r="J7" i="5" s="1"/>
  <c r="F7" i="5"/>
  <c r="I12" i="5" l="1"/>
  <c r="I9" i="5"/>
  <c r="J5" i="5"/>
  <c r="J23" i="5" s="1"/>
  <c r="I7" i="5"/>
  <c r="G9" i="2"/>
  <c r="H9" i="2" s="1"/>
  <c r="I9" i="2" s="1"/>
  <c r="F9" i="2"/>
  <c r="G7" i="2"/>
  <c r="H7" i="2" s="1"/>
  <c r="F7" i="2"/>
  <c r="G5" i="2"/>
  <c r="H5" i="2" s="1"/>
  <c r="H12" i="2" l="1"/>
  <c r="I12" i="2" s="1"/>
  <c r="J9" i="2"/>
  <c r="I7" i="2"/>
  <c r="J7" i="2"/>
  <c r="J5" i="2"/>
  <c r="I5" i="2"/>
  <c r="G16" i="4"/>
  <c r="I16" i="4" s="1"/>
  <c r="F16" i="4"/>
  <c r="G15" i="4"/>
  <c r="F15" i="4"/>
  <c r="G14" i="4"/>
  <c r="I14" i="4" s="1"/>
  <c r="F14" i="4"/>
  <c r="G11" i="4"/>
  <c r="I11" i="4" s="1"/>
  <c r="F11" i="4"/>
  <c r="G10" i="4"/>
  <c r="I10" i="4" s="1"/>
  <c r="F10" i="4"/>
  <c r="G9" i="4"/>
  <c r="I9" i="4" s="1"/>
  <c r="F9" i="4"/>
  <c r="G6" i="4"/>
  <c r="J6" i="4" s="1"/>
  <c r="G5" i="4"/>
  <c r="J5" i="4" s="1"/>
  <c r="G4" i="4"/>
  <c r="J4" i="4" s="1"/>
  <c r="J12" i="2" l="1"/>
  <c r="H15" i="4"/>
  <c r="J15" i="4" s="1"/>
  <c r="I15" i="4"/>
  <c r="H4" i="4"/>
  <c r="H5" i="4"/>
  <c r="H6" i="4"/>
  <c r="I4" i="4"/>
  <c r="I5" i="4"/>
  <c r="I6" i="4"/>
  <c r="H9" i="4"/>
  <c r="J9" i="4" s="1"/>
  <c r="H14" i="4"/>
  <c r="J14" i="4" s="1"/>
  <c r="H16" i="4"/>
  <c r="J16" i="4" s="1"/>
  <c r="H10" i="4"/>
  <c r="J10" i="4" s="1"/>
  <c r="H11" i="4"/>
  <c r="J11" i="4" s="1"/>
</calcChain>
</file>

<file path=xl/sharedStrings.xml><?xml version="1.0" encoding="utf-8"?>
<sst xmlns="http://schemas.openxmlformats.org/spreadsheetml/2006/main" count="155" uniqueCount="86">
  <si>
    <t>Artykuł w czasopiśmie</t>
  </si>
  <si>
    <t>Artykuł recenzyjny</t>
  </si>
  <si>
    <t>Poza wykazem</t>
  </si>
  <si>
    <t>Z wykazu czasopism</t>
  </si>
  <si>
    <t>min 30</t>
  </si>
  <si>
    <t>25 lub 20</t>
  </si>
  <si>
    <t>mniej niż 20</t>
  </si>
  <si>
    <t>Wartość punktowa artykułów naukowych</t>
  </si>
  <si>
    <t>Wartość punktowa monografii naukowych w naukach społecznych</t>
  </si>
  <si>
    <t>Typ publikacji</t>
  </si>
  <si>
    <t>Z wykazu 2017</t>
  </si>
  <si>
    <t>10% całkowitej wartości punktowej</t>
  </si>
  <si>
    <t>Więcej niż 30 punktów</t>
  </si>
  <si>
    <t>Mniej niż 20 punktów</t>
  </si>
  <si>
    <t>Spoza wykazu 2017</t>
  </si>
  <si>
    <t>n/d</t>
  </si>
  <si>
    <t xml:space="preserve">Punktacja monografii poza wykazem: monografia 20, rodział 5, redakcja 5. </t>
  </si>
  <si>
    <t>nie mniej niż 10% Pc</t>
  </si>
  <si>
    <t>2017 - 2018*</t>
  </si>
  <si>
    <t>2019 - 2020**</t>
  </si>
  <si>
    <t>2017 - 2020**</t>
  </si>
  <si>
    <t>Redakcja</t>
  </si>
  <si>
    <t>Rozdział</t>
  </si>
  <si>
    <t>Przekład monografii***</t>
  </si>
  <si>
    <t>*** na język polski lub z polskiego na inny język nowożytny</t>
  </si>
  <si>
    <r>
      <rPr>
        <b/>
        <sz val="12"/>
        <color theme="0"/>
        <rFont val="Calibri"/>
        <family val="2"/>
        <charset val="238"/>
        <scheme val="minor"/>
      </rPr>
      <t>Poza wykazem</t>
    </r>
    <r>
      <rPr>
        <sz val="12"/>
        <color theme="0"/>
        <rFont val="Calibri"/>
        <family val="2"/>
        <charset val="238"/>
        <scheme val="minor"/>
      </rPr>
      <t xml:space="preserve"> 
Monografia</t>
    </r>
  </si>
  <si>
    <r>
      <rPr>
        <b/>
        <sz val="12"/>
        <color theme="0"/>
        <rFont val="Calibri"/>
        <family val="2"/>
        <charset val="238"/>
        <scheme val="minor"/>
      </rPr>
      <t xml:space="preserve">Poziom 1 </t>
    </r>
    <r>
      <rPr>
        <sz val="12"/>
        <color theme="0"/>
        <rFont val="Calibri"/>
        <family val="2"/>
        <charset val="238"/>
        <scheme val="minor"/>
      </rPr>
      <t xml:space="preserve">
Monografia</t>
    </r>
  </si>
  <si>
    <r>
      <rPr>
        <b/>
        <sz val="12"/>
        <color theme="0"/>
        <rFont val="Calibri"/>
        <family val="2"/>
        <charset val="238"/>
        <scheme val="minor"/>
      </rPr>
      <t xml:space="preserve">Poziom 2 </t>
    </r>
    <r>
      <rPr>
        <sz val="12"/>
        <color theme="0"/>
        <rFont val="Calibri"/>
        <family val="2"/>
        <charset val="238"/>
        <scheme val="minor"/>
      </rPr>
      <t xml:space="preserve">
Monografia</t>
    </r>
  </si>
  <si>
    <t xml:space="preserve">   *  wykaz z 2017</t>
  </si>
  <si>
    <t xml:space="preserve">  ** wykaz z 2019</t>
  </si>
  <si>
    <r>
      <t>nie mniej niż 10% P</t>
    </r>
    <r>
      <rPr>
        <vertAlign val="subscript"/>
        <sz val="14"/>
        <color theme="1"/>
        <rFont val="Calibri"/>
        <family val="2"/>
        <charset val="238"/>
        <scheme val="minor"/>
      </rPr>
      <t>c</t>
    </r>
  </si>
  <si>
    <r>
      <t xml:space="preserve">Pc  </t>
    </r>
    <r>
      <rPr>
        <sz val="12"/>
        <color theme="1"/>
        <rFont val="Calibri"/>
        <family val="2"/>
        <charset val="238"/>
        <scheme val="minor"/>
      </rPr>
      <t>– całkowita wartość punktowa publikacji</t>
    </r>
  </si>
  <si>
    <r>
      <t xml:space="preserve">P   </t>
    </r>
    <r>
      <rPr>
        <sz val="12"/>
        <color theme="1"/>
        <rFont val="Calibri"/>
        <family val="2"/>
        <charset val="238"/>
        <scheme val="minor"/>
      </rPr>
      <t>– przeliczeniowa wartość punktowa publikacji</t>
    </r>
  </si>
  <si>
    <r>
      <t xml:space="preserve">k   </t>
    </r>
    <r>
      <rPr>
        <sz val="12"/>
        <color theme="1"/>
        <rFont val="Calibri"/>
        <family val="2"/>
        <charset val="238"/>
        <scheme val="minor"/>
      </rPr>
      <t>– liczba autorów z jednej dyscypliny i podmiotu</t>
    </r>
  </si>
  <si>
    <r>
      <t xml:space="preserve">m  </t>
    </r>
    <r>
      <rPr>
        <sz val="12"/>
        <color theme="1"/>
        <rFont val="Calibri"/>
        <family val="2"/>
        <charset val="238"/>
        <scheme val="minor"/>
      </rPr>
      <t>– liczba autorów ogółem</t>
    </r>
  </si>
  <si>
    <r>
      <t xml:space="preserve">U  </t>
    </r>
    <r>
      <rPr>
        <sz val="12"/>
        <color theme="1"/>
        <rFont val="Calibri"/>
        <family val="2"/>
        <charset val="238"/>
        <scheme val="minor"/>
      </rPr>
      <t>– udział jednostkowy Autora</t>
    </r>
  </si>
  <si>
    <r>
      <t xml:space="preserve">Pu </t>
    </r>
    <r>
      <rPr>
        <sz val="12"/>
        <color theme="1"/>
        <rFont val="Calibri"/>
        <family val="2"/>
        <charset val="238"/>
        <scheme val="minor"/>
      </rPr>
      <t>– wartość punktowa udziału jednostkowego U</t>
    </r>
  </si>
  <si>
    <t>Monografia</t>
  </si>
  <si>
    <t>Całkowita wartość punktowa publikacji</t>
  </si>
  <si>
    <t>Udział jednostkowy</t>
  </si>
  <si>
    <t>Wartość pkt udziału jednostkowego</t>
  </si>
  <si>
    <r>
      <t>Przeliczeniowa wartość punktowa</t>
    </r>
    <r>
      <rPr>
        <b/>
        <sz val="9"/>
        <color theme="0"/>
        <rFont val="Calibri"/>
        <family val="2"/>
        <charset val="238"/>
        <scheme val="minor"/>
      </rPr>
      <t xml:space="preserve"> (większa z liczb F lub G)</t>
    </r>
  </si>
  <si>
    <t>P</t>
  </si>
  <si>
    <t xml:space="preserve"> Pc</t>
  </si>
  <si>
    <t xml:space="preserve">Liczba autorów  </t>
  </si>
  <si>
    <t>m</t>
  </si>
  <si>
    <t>Liczba autorów z jednostki i dyscypliny</t>
  </si>
  <si>
    <t xml:space="preserve"> k</t>
  </si>
  <si>
    <t>Przeliczeniowa wartość punktowa</t>
  </si>
  <si>
    <r>
      <t xml:space="preserve">k   </t>
    </r>
    <r>
      <rPr>
        <sz val="12"/>
        <color theme="1"/>
        <rFont val="Calibri"/>
        <family val="2"/>
        <charset val="238"/>
        <scheme val="minor"/>
      </rPr>
      <t>– liczba autorów z jednej dyscypliny i uczelni</t>
    </r>
  </si>
  <si>
    <t>*Każdy pracownik może wykazać max etat*udział czasu pracy w dyscyplinie*2 sloty wypełnione monografiami, redakcją monografii i rozdziałami w monografii wydanymi przez wydawnictwa z poziomu 1</t>
  </si>
  <si>
    <t>Wydawca spoza wykazu MNiSW**</t>
  </si>
  <si>
    <t>** Uczelnia może wykazać maksymalnie 5 monografii spoza wykazu, pod warunkiem, że otrzymają pozytywną ocenę ekspertów</t>
  </si>
  <si>
    <t>Wyjaśnienia:</t>
  </si>
  <si>
    <t>Wstaw odpowiednie wielkości opisujące Twoją publikację.
Liczba punktów Pc jest przydzielona w zależności od rodzaju publikacji i prestiżu wydawnictwa.</t>
  </si>
  <si>
    <t>Punktacja monografii z poziomu 2, nauki społeczne: monografia 300, redakcja 150, rozdział 75</t>
  </si>
  <si>
    <t xml:space="preserve">Punktacja monografii z poziomu 1, nauki społeczne: monografia 100, rozdział 20, redakcja 20 </t>
  </si>
  <si>
    <t>Wydawca z poziomu 2</t>
  </si>
  <si>
    <t>Wydawca z poziomu 1*</t>
  </si>
  <si>
    <r>
      <t xml:space="preserve"> P=P</t>
    </r>
    <r>
      <rPr>
        <b/>
        <vertAlign val="subscript"/>
        <sz val="12"/>
        <color theme="0"/>
        <rFont val="Calibri"/>
        <family val="2"/>
        <charset val="238"/>
        <scheme val="minor"/>
      </rPr>
      <t>c</t>
    </r>
  </si>
  <si>
    <r>
      <t xml:space="preserve"> P=P</t>
    </r>
    <r>
      <rPr>
        <b/>
        <vertAlign val="subscript"/>
        <sz val="12"/>
        <rFont val="Calibri"/>
        <family val="2"/>
        <charset val="238"/>
        <scheme val="minor"/>
      </rPr>
      <t>c</t>
    </r>
  </si>
  <si>
    <t>* Artykuł nie jest uwzględniany w ewaluacji</t>
  </si>
  <si>
    <t>Między 20 a 25 punktów</t>
  </si>
  <si>
    <t>Artykuł*              (5 punktów)</t>
  </si>
  <si>
    <t>Wstaw odpowiednie wielkości opisujące Twój artykuł.               Liczba punktów Pc jest określona w wykazie.</t>
  </si>
  <si>
    <t>To wartość Twoich artykułów w ewaluacji jakości działalności naukowej Uczelni</t>
  </si>
  <si>
    <t>To wartość Twoich publikacji w ewaluacji jakości działalności naukowej Uczelni</t>
  </si>
  <si>
    <t>Lista wydawnictw dostępna jest pod adresem:</t>
  </si>
  <si>
    <t>Wykaz czasopism dostępna jest pod adresem:</t>
  </si>
  <si>
    <t>Więcej niż 100 punktów</t>
  </si>
  <si>
    <t>Między 40 a 70 punktów</t>
  </si>
  <si>
    <t>Za 20 punktów</t>
  </si>
  <si>
    <t>Spoza wykazu 2019</t>
  </si>
  <si>
    <t xml:space="preserve">  Uczelnia może wykazać tylko 20% slotów wypełnionych monografiami, redakcją monografii i rozdziałami w monografii wydanymi przez wydawnictwa z poziomu 1</t>
  </si>
  <si>
    <r>
      <t>50% P</t>
    </r>
    <r>
      <rPr>
        <vertAlign val="subscript"/>
        <sz val="14"/>
        <rFont val="Calibri"/>
        <family val="2"/>
        <charset val="238"/>
        <scheme val="minor"/>
      </rPr>
      <t>c</t>
    </r>
  </si>
  <si>
    <r>
      <t>50% P</t>
    </r>
    <r>
      <rPr>
        <vertAlign val="subscript"/>
        <sz val="14"/>
        <color theme="1"/>
        <rFont val="Calibri"/>
        <family val="2"/>
        <charset val="238"/>
        <scheme val="minor"/>
      </rPr>
      <t>c</t>
    </r>
    <r>
      <rPr>
        <sz val="14"/>
        <color theme="1"/>
        <rFont val="Calibri"/>
        <family val="2"/>
        <charset val="238"/>
        <scheme val="minor"/>
      </rPr>
      <t xml:space="preserve"> (P ustalone jw.)</t>
    </r>
  </si>
  <si>
    <t>Artykuł*              (1 punkt)</t>
  </si>
  <si>
    <t>http://www.bip.nauka.gov.pl/wykaz-czasopism-naukowych/komunikat-w-sprawie-wykazu-czasopism-naukowych-wraz-z-liczba-punktow-przyznanych-za-publikacje-naukowe-w-tych-czasopismach-ustalony-na-podstawie-wykazow-ogloszonych-w-latach-2013-2016.html</t>
  </si>
  <si>
    <t>http://www.bip.nauka.gov.pl/inne2/komunikat-ministra-nauki-i-szkolnictwa-wyzszego-z-dnia-29-wrzesnia-2020-r-w-sprawie-wykazu-wydawnictw-publikujacych-recenzowane-monografie-naukowe.html</t>
  </si>
  <si>
    <t xml:space="preserve">Całkowita watrość punktowa publikacji
Pc </t>
  </si>
  <si>
    <t>Przeliczeniowa wartość punktowa publikacji
P</t>
  </si>
  <si>
    <t>Udział jednostkowy
U</t>
  </si>
  <si>
    <t>Wartość pkt udziału jednostkowego
Pu</t>
  </si>
  <si>
    <r>
      <t xml:space="preserve">Przeliczeniowa wartość punktowa
</t>
    </r>
    <r>
      <rPr>
        <b/>
        <sz val="9"/>
        <color theme="0"/>
        <rFont val="Calibri"/>
        <family val="2"/>
        <charset val="238"/>
        <scheme val="minor"/>
      </rPr>
      <t>(większa z liczb F lub G)</t>
    </r>
  </si>
  <si>
    <t>Z wykazu 2021</t>
  </si>
  <si>
    <t>https://www.gov.pl/web/edukacja-i-nauka/zmiana-i-sprostowanie-komunikatu-ministra-edukacji-i-nauki-z-dnia-9-lutego-2021-r-w-sprawie-wykazu-czasopism-naukowych-i-recenzowanych-materialow-z-konferencji-miedzynarodowych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</si>
</sst>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vertAlign val="subscript"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vertical="center" wrapText="1"/>
    </xf>
    <xf numFmtId="0" fontId="5" fillId="6" borderId="2" xfId="1" applyFont="1" applyFill="1" applyBorder="1" applyAlignment="1">
      <alignment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12" fillId="6" borderId="12" xfId="1" applyFont="1" applyFill="1" applyBorder="1" applyAlignment="1">
      <alignment vertical="center" wrapText="1"/>
    </xf>
    <xf numFmtId="0" fontId="12" fillId="6" borderId="10" xfId="1" applyFont="1" applyFill="1" applyBorder="1" applyAlignment="1">
      <alignment vertical="center" wrapText="1"/>
    </xf>
    <xf numFmtId="0" fontId="12" fillId="6" borderId="5" xfId="1" applyFont="1" applyFill="1" applyBorder="1" applyAlignment="1">
      <alignment vertical="center" wrapText="1"/>
    </xf>
    <xf numFmtId="0" fontId="12" fillId="6" borderId="8" xfId="1" applyFont="1" applyFill="1" applyBorder="1" applyAlignment="1">
      <alignment vertical="center" wrapText="1"/>
    </xf>
    <xf numFmtId="0" fontId="12" fillId="6" borderId="9" xfId="1" applyFont="1" applyFill="1" applyBorder="1" applyAlignment="1">
      <alignment vertical="center" wrapText="1"/>
    </xf>
    <xf numFmtId="0" fontId="12" fillId="6" borderId="8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Font="1"/>
    <xf numFmtId="0" fontId="5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22" fillId="8" borderId="1" xfId="3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4"/>
    <xf numFmtId="0" fontId="1" fillId="0" borderId="0" xfId="2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23" fillId="9" borderId="0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0" fontId="11" fillId="7" borderId="1" xfId="2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24" fillId="10" borderId="1" xfId="3" applyFont="1" applyFill="1" applyBorder="1" applyAlignment="1">
      <alignment horizontal="center" vertical="center" wrapText="1"/>
    </xf>
    <xf numFmtId="165" fontId="24" fillId="10" borderId="1" xfId="3" applyNumberFormat="1" applyFont="1" applyFill="1" applyBorder="1" applyAlignment="1">
      <alignment horizontal="center" vertical="center" wrapText="1"/>
    </xf>
    <xf numFmtId="0" fontId="0" fillId="9" borderId="0" xfId="0" applyFill="1"/>
    <xf numFmtId="0" fontId="9" fillId="6" borderId="6" xfId="0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2" fontId="9" fillId="6" borderId="6" xfId="0" applyNumberFormat="1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4" fillId="10" borderId="2" xfId="3" applyFont="1" applyFill="1" applyBorder="1" applyAlignment="1">
      <alignment horizontal="center" vertical="center" wrapText="1"/>
    </xf>
    <xf numFmtId="0" fontId="0" fillId="0" borderId="8" xfId="0" applyBorder="1"/>
    <xf numFmtId="0" fontId="0" fillId="5" borderId="8" xfId="0" applyFill="1" applyBorder="1"/>
    <xf numFmtId="2" fontId="24" fillId="5" borderId="8" xfId="0" applyNumberFormat="1" applyFont="1" applyFill="1" applyBorder="1" applyAlignment="1">
      <alignment horizontal="center" vertical="center" wrapText="1"/>
    </xf>
    <xf numFmtId="165" fontId="24" fillId="10" borderId="2" xfId="3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5" fontId="15" fillId="0" borderId="0" xfId="0" applyNumberFormat="1" applyFont="1"/>
    <xf numFmtId="2" fontId="24" fillId="10" borderId="1" xfId="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7" borderId="1" xfId="2" applyFont="1" applyFill="1" applyBorder="1" applyAlignment="1">
      <alignment horizontal="left" vertical="center" wrapText="1"/>
    </xf>
    <xf numFmtId="0" fontId="1" fillId="7" borderId="1" xfId="2" applyFill="1" applyBorder="1" applyAlignment="1">
      <alignment horizontal="left" vertical="center"/>
    </xf>
    <xf numFmtId="0" fontId="22" fillId="8" borderId="1" xfId="3" applyFont="1" applyFill="1" applyBorder="1" applyAlignment="1">
      <alignment horizontal="center" vertical="center" wrapText="1"/>
    </xf>
    <xf numFmtId="0" fontId="22" fillId="8" borderId="1" xfId="3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wrapText="1"/>
    </xf>
    <xf numFmtId="0" fontId="9" fillId="6" borderId="8" xfId="0" applyFont="1" applyFill="1" applyBorder="1" applyAlignment="1">
      <alignment horizontal="left" wrapText="1"/>
    </xf>
    <xf numFmtId="0" fontId="9" fillId="6" borderId="5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</cellXfs>
  <cellStyles count="5">
    <cellStyle name="20% — akcent 1" xfId="2" builtinId="30"/>
    <cellStyle name="60% — akcent 1" xfId="3" builtinId="32"/>
    <cellStyle name="Dobry" xfId="1" builtinId="26"/>
    <cellStyle name="Hiperłącze" xfId="4" builtinId="8"/>
    <cellStyle name="Normalny" xfId="0" builtinId="0"/>
  </cellStyles>
  <dxfs count="0"/>
  <tableStyles count="0" defaultTableStyle="TableStyleMedium2" defaultPivotStyle="PivotStyleLight16"/>
  <colors>
    <mruColors>
      <color rgb="FF003300"/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2768</xdr:colOff>
      <xdr:row>6</xdr:row>
      <xdr:rowOff>137095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FDE4DF1-3C45-4AE9-BCCD-414F89A7E39B}"/>
                </a:ext>
              </a:extLst>
            </xdr:cNvPr>
            <xdr:cNvSpPr txBox="1"/>
          </xdr:nvSpPr>
          <xdr:spPr>
            <a:xfrm>
              <a:off x="10553537" y="2196774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FDE4DF1-3C45-4AE9-BCCD-414F89A7E39B}"/>
                </a:ext>
              </a:extLst>
            </xdr:cNvPr>
            <xdr:cNvSpPr txBox="1"/>
          </xdr:nvSpPr>
          <xdr:spPr>
            <a:xfrm>
              <a:off x="10553537" y="2196774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10</xdr:col>
      <xdr:colOff>92320</xdr:colOff>
      <xdr:row>9</xdr:row>
      <xdr:rowOff>242929</xdr:rowOff>
    </xdr:from>
    <xdr:ext cx="734560" cy="379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CA578743-0463-4B35-9B97-EFD0E4794B90}"/>
                </a:ext>
              </a:extLst>
            </xdr:cNvPr>
            <xdr:cNvSpPr txBox="1"/>
          </xdr:nvSpPr>
          <xdr:spPr>
            <a:xfrm>
              <a:off x="10643089" y="3255108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CA578743-0463-4B35-9B97-EFD0E4794B90}"/>
                </a:ext>
              </a:extLst>
            </xdr:cNvPr>
            <xdr:cNvSpPr txBox="1"/>
          </xdr:nvSpPr>
          <xdr:spPr>
            <a:xfrm>
              <a:off x="10643089" y="3255108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3</xdr:col>
      <xdr:colOff>81410</xdr:colOff>
      <xdr:row>6</xdr:row>
      <xdr:rowOff>390770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pole tekstowe 31">
              <a:extLst>
                <a:ext uri="{FF2B5EF4-FFF2-40B4-BE49-F238E27FC236}">
                  <a16:creationId xmlns:a16="http://schemas.microsoft.com/office/drawing/2014/main" id="{E78C4026-3B59-451F-AD6E-F772401BC6DD}"/>
                </a:ext>
              </a:extLst>
            </xdr:cNvPr>
            <xdr:cNvSpPr txBox="1"/>
          </xdr:nvSpPr>
          <xdr:spPr>
            <a:xfrm>
              <a:off x="3476218" y="2450449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32" name="pole tekstowe 31">
              <a:extLst>
                <a:ext uri="{FF2B5EF4-FFF2-40B4-BE49-F238E27FC236}">
                  <a16:creationId xmlns:a16="http://schemas.microsoft.com/office/drawing/2014/main" id="{E78C4026-3B59-451F-AD6E-F772401BC6DD}"/>
                </a:ext>
              </a:extLst>
            </xdr:cNvPr>
            <xdr:cNvSpPr txBox="1"/>
          </xdr:nvSpPr>
          <xdr:spPr>
            <a:xfrm>
              <a:off x="3476218" y="2450449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3</xdr:col>
      <xdr:colOff>138398</xdr:colOff>
      <xdr:row>9</xdr:row>
      <xdr:rowOff>244231</xdr:rowOff>
    </xdr:from>
    <xdr:ext cx="791242" cy="4092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pole tekstowe 32">
              <a:extLst>
                <a:ext uri="{FF2B5EF4-FFF2-40B4-BE49-F238E27FC236}">
                  <a16:creationId xmlns:a16="http://schemas.microsoft.com/office/drawing/2014/main" id="{31F661C4-DAD3-4DA1-AEEC-97993C6CADE6}"/>
                </a:ext>
              </a:extLst>
            </xdr:cNvPr>
            <xdr:cNvSpPr txBox="1"/>
          </xdr:nvSpPr>
          <xdr:spPr>
            <a:xfrm>
              <a:off x="3533206" y="3256410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33" name="pole tekstowe 32">
              <a:extLst>
                <a:ext uri="{FF2B5EF4-FFF2-40B4-BE49-F238E27FC236}">
                  <a16:creationId xmlns:a16="http://schemas.microsoft.com/office/drawing/2014/main" id="{31F661C4-DAD3-4DA1-AEEC-97993C6CADE6}"/>
                </a:ext>
              </a:extLst>
            </xdr:cNvPr>
            <xdr:cNvSpPr txBox="1"/>
          </xdr:nvSpPr>
          <xdr:spPr>
            <a:xfrm>
              <a:off x="3533206" y="3256410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12</xdr:col>
      <xdr:colOff>92320</xdr:colOff>
      <xdr:row>6</xdr:row>
      <xdr:rowOff>405748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8F219A7-056C-4AF5-9FC3-FE6409B0928F}"/>
                </a:ext>
              </a:extLst>
            </xdr:cNvPr>
            <xdr:cNvSpPr txBox="1"/>
          </xdr:nvSpPr>
          <xdr:spPr>
            <a:xfrm>
              <a:off x="12401551" y="246542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8F219A7-056C-4AF5-9FC3-FE6409B0928F}"/>
                </a:ext>
              </a:extLst>
            </xdr:cNvPr>
            <xdr:cNvSpPr txBox="1"/>
          </xdr:nvSpPr>
          <xdr:spPr>
            <a:xfrm>
              <a:off x="12401551" y="246542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6</xdr:col>
      <xdr:colOff>320268</xdr:colOff>
      <xdr:row>7</xdr:row>
      <xdr:rowOff>14979</xdr:rowOff>
    </xdr:from>
    <xdr:ext cx="623889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CB2E0EA-176E-4F7E-B9D4-4DCE0478E2C9}"/>
                </a:ext>
              </a:extLst>
            </xdr:cNvPr>
            <xdr:cNvSpPr txBox="1"/>
          </xdr:nvSpPr>
          <xdr:spPr>
            <a:xfrm>
              <a:off x="6792383" y="2489851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CB2E0EA-176E-4F7E-B9D4-4DCE0478E2C9}"/>
                </a:ext>
              </a:extLst>
            </xdr:cNvPr>
            <xdr:cNvSpPr txBox="1"/>
          </xdr:nvSpPr>
          <xdr:spPr>
            <a:xfrm>
              <a:off x="6792383" y="2489851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Fallback>
    </mc:AlternateContent>
    <xdr:clientData/>
  </xdr:oneCellAnchor>
  <xdr:oneCellAnchor>
    <xdr:from>
      <xdr:col>5</xdr:col>
      <xdr:colOff>81410</xdr:colOff>
      <xdr:row>7</xdr:row>
      <xdr:rowOff>24423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pole tekstowe 36">
              <a:extLst>
                <a:ext uri="{FF2B5EF4-FFF2-40B4-BE49-F238E27FC236}">
                  <a16:creationId xmlns:a16="http://schemas.microsoft.com/office/drawing/2014/main" id="{DE3FBBBF-C048-48FD-891E-E96420A0FE40}"/>
                </a:ext>
              </a:extLst>
            </xdr:cNvPr>
            <xdr:cNvSpPr txBox="1"/>
          </xdr:nvSpPr>
          <xdr:spPr>
            <a:xfrm>
              <a:off x="5527756" y="2499295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37" name="pole tekstowe 36">
              <a:extLst>
                <a:ext uri="{FF2B5EF4-FFF2-40B4-BE49-F238E27FC236}">
                  <a16:creationId xmlns:a16="http://schemas.microsoft.com/office/drawing/2014/main" id="{DE3FBBBF-C048-48FD-891E-E96420A0FE40}"/>
                </a:ext>
              </a:extLst>
            </xdr:cNvPr>
            <xdr:cNvSpPr txBox="1"/>
          </xdr:nvSpPr>
          <xdr:spPr>
            <a:xfrm>
              <a:off x="5527756" y="2499295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13</xdr:col>
      <xdr:colOff>350064</xdr:colOff>
      <xdr:row>6</xdr:row>
      <xdr:rowOff>350064</xdr:rowOff>
    </xdr:from>
    <xdr:ext cx="623889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pole tekstowe 37">
              <a:extLst>
                <a:ext uri="{FF2B5EF4-FFF2-40B4-BE49-F238E27FC236}">
                  <a16:creationId xmlns:a16="http://schemas.microsoft.com/office/drawing/2014/main" id="{C0DABB00-188F-4D6E-9C7F-0A5FF8952E4E}"/>
                </a:ext>
              </a:extLst>
            </xdr:cNvPr>
            <xdr:cNvSpPr txBox="1"/>
          </xdr:nvSpPr>
          <xdr:spPr>
            <a:xfrm>
              <a:off x="13685064" y="2409743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Choice>
      <mc:Fallback xmlns="">
        <xdr:sp macro="" textlink="">
          <xdr:nvSpPr>
            <xdr:cNvPr id="38" name="pole tekstowe 37">
              <a:extLst>
                <a:ext uri="{FF2B5EF4-FFF2-40B4-BE49-F238E27FC236}">
                  <a16:creationId xmlns:a16="http://schemas.microsoft.com/office/drawing/2014/main" id="{C0DABB00-188F-4D6E-9C7F-0A5FF8952E4E}"/>
                </a:ext>
              </a:extLst>
            </xdr:cNvPr>
            <xdr:cNvSpPr txBox="1"/>
          </xdr:nvSpPr>
          <xdr:spPr>
            <a:xfrm>
              <a:off x="13685064" y="2409743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128583</xdr:colOff>
      <xdr:row>2</xdr:row>
      <xdr:rowOff>41617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F2A450DB-C2A3-4F92-8AF5-EAB2962805E0}"/>
                </a:ext>
              </a:extLst>
            </xdr:cNvPr>
            <xdr:cNvSpPr txBox="1"/>
          </xdr:nvSpPr>
          <xdr:spPr>
            <a:xfrm>
              <a:off x="10349381" y="79145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F2A450DB-C2A3-4F92-8AF5-EAB2962805E0}"/>
                </a:ext>
              </a:extLst>
            </xdr:cNvPr>
            <xdr:cNvSpPr txBox="1"/>
          </xdr:nvSpPr>
          <xdr:spPr>
            <a:xfrm>
              <a:off x="10349381" y="79145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377036</xdr:colOff>
      <xdr:row>2</xdr:row>
      <xdr:rowOff>24316</xdr:rowOff>
    </xdr:from>
    <xdr:ext cx="647228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527DE0AB-035C-4613-897C-0EC1E112EA04}"/>
                </a:ext>
              </a:extLst>
            </xdr:cNvPr>
            <xdr:cNvSpPr txBox="1"/>
          </xdr:nvSpPr>
          <xdr:spPr>
            <a:xfrm>
              <a:off x="11408472" y="77415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527DE0AB-035C-4613-897C-0EC1E112EA04}"/>
                </a:ext>
              </a:extLst>
            </xdr:cNvPr>
            <xdr:cNvSpPr txBox="1"/>
          </xdr:nvSpPr>
          <xdr:spPr>
            <a:xfrm>
              <a:off x="11408472" y="77415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188148</xdr:colOff>
      <xdr:row>5</xdr:row>
      <xdr:rowOff>7840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>
              <a:extLst>
                <a:ext uri="{FF2B5EF4-FFF2-40B4-BE49-F238E27FC236}">
                  <a16:creationId xmlns:a16="http://schemas.microsoft.com/office/drawing/2014/main" id="{9EB3B830-4200-4EFA-8432-5A598C87FE7D}"/>
                </a:ext>
              </a:extLst>
            </xdr:cNvPr>
            <xdr:cNvSpPr txBox="1"/>
          </xdr:nvSpPr>
          <xdr:spPr>
            <a:xfrm>
              <a:off x="8255000" y="4241173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9" name="pole tekstowe 8">
              <a:extLst>
                <a:ext uri="{FF2B5EF4-FFF2-40B4-BE49-F238E27FC236}">
                  <a16:creationId xmlns:a16="http://schemas.microsoft.com/office/drawing/2014/main" id="{9EB3B830-4200-4EFA-8432-5A598C87FE7D}"/>
                </a:ext>
              </a:extLst>
            </xdr:cNvPr>
            <xdr:cNvSpPr txBox="1"/>
          </xdr:nvSpPr>
          <xdr:spPr>
            <a:xfrm>
              <a:off x="8255000" y="4241173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360617</xdr:colOff>
      <xdr:row>7</xdr:row>
      <xdr:rowOff>54876</xdr:rowOff>
    </xdr:from>
    <xdr:ext cx="791242" cy="4092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pole tekstowe 9">
              <a:extLst>
                <a:ext uri="{FF2B5EF4-FFF2-40B4-BE49-F238E27FC236}">
                  <a16:creationId xmlns:a16="http://schemas.microsoft.com/office/drawing/2014/main" id="{57DB5AAE-908D-4DAC-9BA6-3FBB412A294B}"/>
                </a:ext>
              </a:extLst>
            </xdr:cNvPr>
            <xdr:cNvSpPr txBox="1"/>
          </xdr:nvSpPr>
          <xdr:spPr>
            <a:xfrm>
              <a:off x="8427469" y="5221111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10" name="pole tekstowe 9">
              <a:extLst>
                <a:ext uri="{FF2B5EF4-FFF2-40B4-BE49-F238E27FC236}">
                  <a16:creationId xmlns:a16="http://schemas.microsoft.com/office/drawing/2014/main" id="{57DB5AAE-908D-4DAC-9BA6-3FBB412A294B}"/>
                </a:ext>
              </a:extLst>
            </xdr:cNvPr>
            <xdr:cNvSpPr txBox="1"/>
          </xdr:nvSpPr>
          <xdr:spPr>
            <a:xfrm>
              <a:off x="8427469" y="5221111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4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128583</xdr:colOff>
      <xdr:row>2</xdr:row>
      <xdr:rowOff>41617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EC7B7BD-58E2-4BD9-8F34-7EA29998C22E}"/>
                </a:ext>
              </a:extLst>
            </xdr:cNvPr>
            <xdr:cNvSpPr txBox="1"/>
          </xdr:nvSpPr>
          <xdr:spPr>
            <a:xfrm>
              <a:off x="9704383" y="79091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EC7B7BD-58E2-4BD9-8F34-7EA29998C22E}"/>
                </a:ext>
              </a:extLst>
            </xdr:cNvPr>
            <xdr:cNvSpPr txBox="1"/>
          </xdr:nvSpPr>
          <xdr:spPr>
            <a:xfrm>
              <a:off x="9704383" y="79091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377036</xdr:colOff>
      <xdr:row>2</xdr:row>
      <xdr:rowOff>24316</xdr:rowOff>
    </xdr:from>
    <xdr:ext cx="647228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5B22241-AC6F-44BA-A585-6AAAD6FECF15}"/>
                </a:ext>
              </a:extLst>
            </xdr:cNvPr>
            <xdr:cNvSpPr txBox="1"/>
          </xdr:nvSpPr>
          <xdr:spPr>
            <a:xfrm>
              <a:off x="11019636" y="77361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5B22241-AC6F-44BA-A585-6AAAD6FECF15}"/>
                </a:ext>
              </a:extLst>
            </xdr:cNvPr>
            <xdr:cNvSpPr txBox="1"/>
          </xdr:nvSpPr>
          <xdr:spPr>
            <a:xfrm>
              <a:off x="11019636" y="77361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188148</xdr:colOff>
      <xdr:row>5</xdr:row>
      <xdr:rowOff>7840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0E047497-A139-400C-9637-11D77864E26C}"/>
                </a:ext>
              </a:extLst>
            </xdr:cNvPr>
            <xdr:cNvSpPr txBox="1"/>
          </xdr:nvSpPr>
          <xdr:spPr>
            <a:xfrm>
              <a:off x="6944548" y="175409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0E047497-A139-400C-9637-11D77864E26C}"/>
                </a:ext>
              </a:extLst>
            </xdr:cNvPr>
            <xdr:cNvSpPr txBox="1"/>
          </xdr:nvSpPr>
          <xdr:spPr>
            <a:xfrm>
              <a:off x="6944548" y="175409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360617</xdr:colOff>
      <xdr:row>7</xdr:row>
      <xdr:rowOff>54876</xdr:rowOff>
    </xdr:from>
    <xdr:ext cx="791242" cy="4092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EC8C29E-B870-47E0-8F79-E2B19A50926D}"/>
                </a:ext>
              </a:extLst>
            </xdr:cNvPr>
            <xdr:cNvSpPr txBox="1"/>
          </xdr:nvSpPr>
          <xdr:spPr>
            <a:xfrm>
              <a:off x="7117017" y="2671076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EC8C29E-B870-47E0-8F79-E2B19A50926D}"/>
                </a:ext>
              </a:extLst>
            </xdr:cNvPr>
            <xdr:cNvSpPr txBox="1"/>
          </xdr:nvSpPr>
          <xdr:spPr>
            <a:xfrm>
              <a:off x="7117017" y="2671076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4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171450</xdr:colOff>
      <xdr:row>2</xdr:row>
      <xdr:rowOff>0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e tekstowe 6">
              <a:extLst>
                <a:ext uri="{FF2B5EF4-FFF2-40B4-BE49-F238E27FC236}">
                  <a16:creationId xmlns:a16="http://schemas.microsoft.com/office/drawing/2014/main" id="{F34E09A4-0767-4451-9DA7-A171A2170E90}"/>
                </a:ext>
              </a:extLst>
            </xdr:cNvPr>
            <xdr:cNvSpPr txBox="1"/>
          </xdr:nvSpPr>
          <xdr:spPr>
            <a:xfrm>
              <a:off x="9188450" y="793750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7" name="pole tekstowe 6">
              <a:extLst>
                <a:ext uri="{FF2B5EF4-FFF2-40B4-BE49-F238E27FC236}">
                  <a16:creationId xmlns:a16="http://schemas.microsoft.com/office/drawing/2014/main" id="{F34E09A4-0767-4451-9DA7-A171A2170E90}"/>
                </a:ext>
              </a:extLst>
            </xdr:cNvPr>
            <xdr:cNvSpPr txBox="1"/>
          </xdr:nvSpPr>
          <xdr:spPr>
            <a:xfrm>
              <a:off x="9188450" y="793750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266700</xdr:colOff>
      <xdr:row>2</xdr:row>
      <xdr:rowOff>25400</xdr:rowOff>
    </xdr:from>
    <xdr:ext cx="647228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169D608E-0FBE-422E-9A2F-2CA8959C6126}"/>
                </a:ext>
              </a:extLst>
            </xdr:cNvPr>
            <xdr:cNvSpPr txBox="1"/>
          </xdr:nvSpPr>
          <xdr:spPr>
            <a:xfrm>
              <a:off x="10464800" y="819150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169D608E-0FBE-422E-9A2F-2CA8959C6126}"/>
                </a:ext>
              </a:extLst>
            </xdr:cNvPr>
            <xdr:cNvSpPr txBox="1"/>
          </xdr:nvSpPr>
          <xdr:spPr>
            <a:xfrm>
              <a:off x="10464800" y="819150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139700</xdr:colOff>
      <xdr:row>5</xdr:row>
      <xdr:rowOff>190500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pole tekstowe 21">
              <a:extLst>
                <a:ext uri="{FF2B5EF4-FFF2-40B4-BE49-F238E27FC236}">
                  <a16:creationId xmlns:a16="http://schemas.microsoft.com/office/drawing/2014/main" id="{3602ACB3-3E8C-4D81-BF0B-D518A3240B1A}"/>
                </a:ext>
              </a:extLst>
            </xdr:cNvPr>
            <xdr:cNvSpPr txBox="1"/>
          </xdr:nvSpPr>
          <xdr:spPr>
            <a:xfrm>
              <a:off x="6610350" y="183515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22" name="pole tekstowe 21">
              <a:extLst>
                <a:ext uri="{FF2B5EF4-FFF2-40B4-BE49-F238E27FC236}">
                  <a16:creationId xmlns:a16="http://schemas.microsoft.com/office/drawing/2014/main" id="{3602ACB3-3E8C-4D81-BF0B-D518A3240B1A}"/>
                </a:ext>
              </a:extLst>
            </xdr:cNvPr>
            <xdr:cNvSpPr txBox="1"/>
          </xdr:nvSpPr>
          <xdr:spPr>
            <a:xfrm>
              <a:off x="6610350" y="183515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247650</xdr:colOff>
      <xdr:row>11</xdr:row>
      <xdr:rowOff>209550</xdr:rowOff>
    </xdr:from>
    <xdr:ext cx="734560" cy="379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pole tekstowe 22">
              <a:extLst>
                <a:ext uri="{FF2B5EF4-FFF2-40B4-BE49-F238E27FC236}">
                  <a16:creationId xmlns:a16="http://schemas.microsoft.com/office/drawing/2014/main" id="{DC354474-223D-43CC-9782-BA9379C173DA}"/>
                </a:ext>
              </a:extLst>
            </xdr:cNvPr>
            <xdr:cNvSpPr txBox="1"/>
          </xdr:nvSpPr>
          <xdr:spPr>
            <a:xfrm>
              <a:off x="6718300" y="3524250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23" name="pole tekstowe 22">
              <a:extLst>
                <a:ext uri="{FF2B5EF4-FFF2-40B4-BE49-F238E27FC236}">
                  <a16:creationId xmlns:a16="http://schemas.microsoft.com/office/drawing/2014/main" id="{DC354474-223D-43CC-9782-BA9379C173DA}"/>
                </a:ext>
              </a:extLst>
            </xdr:cNvPr>
            <xdr:cNvSpPr txBox="1"/>
          </xdr:nvSpPr>
          <xdr:spPr>
            <a:xfrm>
              <a:off x="6718300" y="3524250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3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ip.nauka.gov.pl/wykaz-czasopism-naukowych/komunikat-w-sprawie-wykazu-czasopism-naukowych-wraz-z-liczba-punktow-przyznanych-za-publikacje-naukowe-w-tych-czasopismach-ustalony-na-podstawie-wykazow-ogloszonych-w-latach-2013-2016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pl/web/edukacja-i-nauka/zmiana-i-sprostowanie-komunikatu-ministra-edukacji-i-nauki-z-dnia-9-lutego-2021-r-w-sprawie-wykazu-czasopism-naukowych-i-recenzowanych-materialow-z-konferencji-miedzynarodowy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bip.nauka.gov.pl/inne2/komunikat-ministra-nauki-i-szkolnictwa-wyzszego-z-dnia-29-wrzesnia-2020-r-w-sprawie-wykazu-wydawnictw-publikujacych-recenzowane-monografie-naukow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showGridLines="0" zoomScale="84" zoomScaleNormal="84" workbookViewId="0">
      <selection activeCell="N18" sqref="N18"/>
    </sheetView>
  </sheetViews>
  <sheetFormatPr defaultRowHeight="15" x14ac:dyDescent="0.25"/>
  <cols>
    <col min="1" max="1" width="14.5703125" style="10" customWidth="1"/>
    <col min="2" max="6" width="14.5703125" customWidth="1"/>
    <col min="7" max="7" width="19.85546875" customWidth="1"/>
    <col min="8" max="8" width="1.5703125" customWidth="1"/>
    <col min="9" max="9" width="16.42578125" customWidth="1"/>
    <col min="10" max="10" width="19.5703125" bestFit="1" customWidth="1"/>
    <col min="11" max="12" width="12.5703125" customWidth="1"/>
    <col min="13" max="13" width="14.5703125" customWidth="1"/>
    <col min="14" max="14" width="19.85546875" customWidth="1"/>
  </cols>
  <sheetData>
    <row r="1" spans="1:14" ht="24.6" customHeight="1" x14ac:dyDescent="0.25">
      <c r="A1" s="8" t="s">
        <v>7</v>
      </c>
      <c r="B1" s="7"/>
      <c r="C1" s="7"/>
      <c r="D1" s="7"/>
      <c r="E1" s="7"/>
      <c r="F1" s="7"/>
      <c r="G1" s="7"/>
      <c r="I1" s="7" t="s">
        <v>8</v>
      </c>
      <c r="J1" s="9"/>
      <c r="K1" s="9"/>
      <c r="L1" s="9"/>
      <c r="M1" s="9"/>
      <c r="N1" s="9"/>
    </row>
    <row r="2" spans="1:14" ht="77.25" customHeight="1" x14ac:dyDescent="0.25">
      <c r="A2" s="21" t="s">
        <v>0</v>
      </c>
      <c r="B2" s="73" t="s">
        <v>79</v>
      </c>
      <c r="C2" s="73"/>
      <c r="D2" s="74" t="s">
        <v>80</v>
      </c>
      <c r="E2" s="75"/>
      <c r="F2" s="14" t="s">
        <v>81</v>
      </c>
      <c r="G2" s="14" t="s">
        <v>82</v>
      </c>
      <c r="I2" s="12" t="s">
        <v>9</v>
      </c>
      <c r="J2" s="18" t="s">
        <v>79</v>
      </c>
      <c r="K2" s="87" t="s">
        <v>80</v>
      </c>
      <c r="L2" s="88"/>
      <c r="M2" s="11" t="s">
        <v>81</v>
      </c>
      <c r="N2" s="11" t="s">
        <v>82</v>
      </c>
    </row>
    <row r="3" spans="1:14" ht="15" customHeight="1" x14ac:dyDescent="0.25">
      <c r="A3" s="17"/>
      <c r="B3" s="14" t="s">
        <v>18</v>
      </c>
      <c r="C3" s="14" t="s">
        <v>19</v>
      </c>
      <c r="D3" s="14" t="s">
        <v>18</v>
      </c>
      <c r="E3" s="14" t="s">
        <v>19</v>
      </c>
      <c r="F3" s="15"/>
      <c r="G3" s="15"/>
      <c r="I3" s="16"/>
      <c r="J3" s="18" t="s">
        <v>20</v>
      </c>
      <c r="K3" s="87" t="s">
        <v>20</v>
      </c>
      <c r="L3" s="88"/>
      <c r="M3" s="16"/>
      <c r="N3" s="16"/>
    </row>
    <row r="4" spans="1:14" ht="33" customHeight="1" x14ac:dyDescent="0.25">
      <c r="A4" s="90" t="s">
        <v>3</v>
      </c>
      <c r="B4" s="93" t="s">
        <v>4</v>
      </c>
      <c r="C4" s="79">
        <v>200</v>
      </c>
      <c r="D4" s="94" t="s">
        <v>4</v>
      </c>
      <c r="E4" s="94">
        <v>200</v>
      </c>
      <c r="F4" s="77"/>
      <c r="G4" s="77"/>
      <c r="I4" s="26" t="s">
        <v>27</v>
      </c>
      <c r="J4" s="30">
        <v>300</v>
      </c>
      <c r="K4" s="81">
        <v>300</v>
      </c>
      <c r="L4" s="81"/>
      <c r="M4" s="76"/>
      <c r="N4" s="76"/>
    </row>
    <row r="5" spans="1:14" ht="20.100000000000001" customHeight="1" x14ac:dyDescent="0.25">
      <c r="A5" s="91"/>
      <c r="B5" s="85"/>
      <c r="C5" s="80"/>
      <c r="D5" s="95"/>
      <c r="E5" s="96"/>
      <c r="F5" s="77"/>
      <c r="G5" s="77"/>
      <c r="I5" s="22" t="s">
        <v>21</v>
      </c>
      <c r="J5" s="31">
        <v>150</v>
      </c>
      <c r="K5" s="82">
        <v>150</v>
      </c>
      <c r="L5" s="83"/>
      <c r="M5" s="77"/>
      <c r="N5" s="77"/>
    </row>
    <row r="6" spans="1:14" ht="20.100000000000001" customHeight="1" x14ac:dyDescent="0.25">
      <c r="A6" s="91"/>
      <c r="B6" s="85"/>
      <c r="C6" s="28">
        <v>140</v>
      </c>
      <c r="D6" s="95"/>
      <c r="E6" s="29">
        <v>140</v>
      </c>
      <c r="F6" s="77"/>
      <c r="G6" s="77"/>
      <c r="I6" s="27" t="s">
        <v>22</v>
      </c>
      <c r="J6" s="31">
        <v>75</v>
      </c>
      <c r="K6" s="81">
        <v>75</v>
      </c>
      <c r="L6" s="81"/>
      <c r="M6" s="77"/>
      <c r="N6" s="77"/>
    </row>
    <row r="7" spans="1:14" ht="33" customHeight="1" x14ac:dyDescent="0.25">
      <c r="A7" s="91"/>
      <c r="B7" s="86"/>
      <c r="C7" s="28">
        <v>100</v>
      </c>
      <c r="D7" s="96"/>
      <c r="E7" s="29">
        <v>100</v>
      </c>
      <c r="F7" s="77"/>
      <c r="G7" s="77"/>
      <c r="I7" s="24" t="s">
        <v>26</v>
      </c>
      <c r="J7" s="28">
        <v>120</v>
      </c>
      <c r="K7" s="84"/>
      <c r="L7" s="84" t="s">
        <v>17</v>
      </c>
      <c r="M7" s="77"/>
      <c r="N7" s="77"/>
    </row>
    <row r="8" spans="1:14" ht="21" customHeight="1" x14ac:dyDescent="0.25">
      <c r="A8" s="91"/>
      <c r="B8" s="71" t="s">
        <v>5</v>
      </c>
      <c r="C8" s="28">
        <v>70</v>
      </c>
      <c r="D8" s="94"/>
      <c r="E8" s="84" t="s">
        <v>30</v>
      </c>
      <c r="F8" s="77"/>
      <c r="G8" s="77"/>
      <c r="I8" s="22" t="s">
        <v>21</v>
      </c>
      <c r="J8" s="28">
        <v>40</v>
      </c>
      <c r="K8" s="85"/>
      <c r="L8" s="85"/>
      <c r="M8" s="77"/>
      <c r="N8" s="77"/>
    </row>
    <row r="9" spans="1:14" ht="21" customHeight="1" x14ac:dyDescent="0.25">
      <c r="A9" s="91"/>
      <c r="B9" s="71"/>
      <c r="C9" s="28">
        <v>40</v>
      </c>
      <c r="D9" s="96"/>
      <c r="E9" s="86"/>
      <c r="F9" s="77"/>
      <c r="G9" s="77"/>
      <c r="I9" s="25" t="s">
        <v>22</v>
      </c>
      <c r="J9" s="28">
        <v>20</v>
      </c>
      <c r="K9" s="86"/>
      <c r="L9" s="86"/>
      <c r="M9" s="77"/>
      <c r="N9" s="77"/>
    </row>
    <row r="10" spans="1:14" ht="33" customHeight="1" x14ac:dyDescent="0.25">
      <c r="A10" s="92"/>
      <c r="B10" s="28" t="s">
        <v>6</v>
      </c>
      <c r="C10" s="28">
        <v>20</v>
      </c>
      <c r="D10" s="94"/>
      <c r="E10" s="84" t="s">
        <v>30</v>
      </c>
      <c r="F10" s="77"/>
      <c r="G10" s="77"/>
      <c r="I10" s="26" t="s">
        <v>25</v>
      </c>
      <c r="J10" s="32">
        <v>20</v>
      </c>
      <c r="K10" s="84"/>
      <c r="L10" s="84" t="s">
        <v>30</v>
      </c>
      <c r="M10" s="77"/>
      <c r="N10" s="77"/>
    </row>
    <row r="11" spans="1:14" ht="20.100000000000001" customHeight="1" x14ac:dyDescent="0.25">
      <c r="A11" s="89" t="s">
        <v>2</v>
      </c>
      <c r="B11" s="79">
        <v>1</v>
      </c>
      <c r="C11" s="79">
        <v>5</v>
      </c>
      <c r="D11" s="95"/>
      <c r="E11" s="85"/>
      <c r="F11" s="77"/>
      <c r="G11" s="77"/>
      <c r="I11" s="22" t="s">
        <v>21</v>
      </c>
      <c r="J11" s="32">
        <v>10</v>
      </c>
      <c r="K11" s="85"/>
      <c r="L11" s="85"/>
      <c r="M11" s="77"/>
      <c r="N11" s="77"/>
    </row>
    <row r="12" spans="1:14" ht="20.100000000000001" customHeight="1" x14ac:dyDescent="0.25">
      <c r="A12" s="73"/>
      <c r="B12" s="80"/>
      <c r="C12" s="80"/>
      <c r="D12" s="96"/>
      <c r="E12" s="86"/>
      <c r="F12" s="77"/>
      <c r="G12" s="77"/>
      <c r="I12" s="23" t="s">
        <v>22</v>
      </c>
      <c r="J12" s="32">
        <v>5</v>
      </c>
      <c r="K12" s="86"/>
      <c r="L12" s="86"/>
      <c r="M12" s="77"/>
      <c r="N12" s="77"/>
    </row>
    <row r="13" spans="1:14" ht="33" customHeight="1" x14ac:dyDescent="0.25">
      <c r="A13" s="12" t="s">
        <v>1</v>
      </c>
      <c r="B13" s="71" t="s">
        <v>74</v>
      </c>
      <c r="C13" s="71"/>
      <c r="D13" s="72" t="s">
        <v>75</v>
      </c>
      <c r="E13" s="72"/>
      <c r="F13" s="78"/>
      <c r="G13" s="78"/>
      <c r="I13" s="13" t="s">
        <v>23</v>
      </c>
      <c r="J13" s="31" t="s">
        <v>74</v>
      </c>
      <c r="K13" s="81" t="s">
        <v>75</v>
      </c>
      <c r="L13" s="81"/>
      <c r="M13" s="78"/>
      <c r="N13" s="78"/>
    </row>
    <row r="14" spans="1:14" ht="12.6" customHeight="1" x14ac:dyDescent="0.25">
      <c r="A14"/>
    </row>
    <row r="15" spans="1:14" ht="17.100000000000001" customHeight="1" x14ac:dyDescent="0.25">
      <c r="A15" s="33" t="s">
        <v>31</v>
      </c>
      <c r="B15" s="34"/>
      <c r="I15" t="s">
        <v>28</v>
      </c>
    </row>
    <row r="16" spans="1:14" ht="17.100000000000001" customHeight="1" x14ac:dyDescent="0.25">
      <c r="A16" s="33" t="s">
        <v>32</v>
      </c>
      <c r="B16" s="34"/>
      <c r="I16" t="s">
        <v>29</v>
      </c>
    </row>
    <row r="17" spans="1:9" ht="17.100000000000001" customHeight="1" x14ac:dyDescent="0.25">
      <c r="A17" s="33" t="s">
        <v>33</v>
      </c>
      <c r="B17" s="34"/>
      <c r="I17" t="s">
        <v>24</v>
      </c>
    </row>
    <row r="18" spans="1:9" ht="17.100000000000001" customHeight="1" x14ac:dyDescent="0.25">
      <c r="A18" s="33" t="s">
        <v>34</v>
      </c>
      <c r="B18" s="34"/>
    </row>
    <row r="19" spans="1:9" ht="17.100000000000001" customHeight="1" x14ac:dyDescent="0.25">
      <c r="A19" s="33" t="s">
        <v>35</v>
      </c>
      <c r="B19" s="34"/>
    </row>
    <row r="20" spans="1:9" ht="17.100000000000001" customHeight="1" x14ac:dyDescent="0.25">
      <c r="A20" s="33" t="s">
        <v>36</v>
      </c>
      <c r="B20" s="34"/>
    </row>
    <row r="21" spans="1:9" ht="17.100000000000001" customHeight="1" x14ac:dyDescent="0.25"/>
    <row r="22" spans="1:9" ht="17.100000000000001" customHeight="1" x14ac:dyDescent="0.25"/>
    <row r="23" spans="1:9" ht="17.100000000000001" customHeight="1" x14ac:dyDescent="0.25"/>
    <row r="24" spans="1:9" ht="17.100000000000001" customHeight="1" x14ac:dyDescent="0.25">
      <c r="A24"/>
    </row>
    <row r="25" spans="1:9" ht="17.100000000000001" customHeight="1" x14ac:dyDescent="0.25">
      <c r="A25"/>
    </row>
    <row r="26" spans="1:9" ht="17.100000000000001" customHeight="1" x14ac:dyDescent="0.25">
      <c r="A26"/>
    </row>
    <row r="27" spans="1:9" ht="17.100000000000001" customHeight="1" x14ac:dyDescent="0.25">
      <c r="A27"/>
    </row>
    <row r="28" spans="1:9" ht="17.100000000000001" customHeight="1" x14ac:dyDescent="0.25">
      <c r="A28"/>
    </row>
    <row r="29" spans="1:9" x14ac:dyDescent="0.25">
      <c r="A29"/>
    </row>
    <row r="30" spans="1:9" x14ac:dyDescent="0.25">
      <c r="A30"/>
    </row>
    <row r="31" spans="1:9" x14ac:dyDescent="0.25">
      <c r="A31"/>
    </row>
    <row r="32" spans="1:9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</sheetData>
  <mergeCells count="31">
    <mergeCell ref="N4:N13"/>
    <mergeCell ref="K13:L13"/>
    <mergeCell ref="K2:L2"/>
    <mergeCell ref="K3:L3"/>
    <mergeCell ref="A11:A12"/>
    <mergeCell ref="A4:A10"/>
    <mergeCell ref="B4:B7"/>
    <mergeCell ref="D4:D7"/>
    <mergeCell ref="E4:E5"/>
    <mergeCell ref="C4:C5"/>
    <mergeCell ref="B8:B9"/>
    <mergeCell ref="D8:D9"/>
    <mergeCell ref="D10:D12"/>
    <mergeCell ref="E8:E9"/>
    <mergeCell ref="E10:E12"/>
    <mergeCell ref="B11:B12"/>
    <mergeCell ref="B13:C13"/>
    <mergeCell ref="D13:E13"/>
    <mergeCell ref="B2:C2"/>
    <mergeCell ref="D2:E2"/>
    <mergeCell ref="M4:M13"/>
    <mergeCell ref="C11:C12"/>
    <mergeCell ref="K4:L4"/>
    <mergeCell ref="K6:L6"/>
    <mergeCell ref="K5:L5"/>
    <mergeCell ref="F4:F13"/>
    <mergeCell ref="G4:G13"/>
    <mergeCell ref="K10:K12"/>
    <mergeCell ref="K7:K9"/>
    <mergeCell ref="L7:L9"/>
    <mergeCell ref="L10:L12"/>
  </mergeCells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zoomScale="94" zoomScaleNormal="94" workbookViewId="0">
      <selection activeCell="C10" sqref="C10"/>
    </sheetView>
  </sheetViews>
  <sheetFormatPr defaultRowHeight="15" x14ac:dyDescent="0.25"/>
  <cols>
    <col min="1" max="1" width="4.42578125" customWidth="1"/>
    <col min="2" max="2" width="16.42578125" customWidth="1"/>
    <col min="3" max="3" width="20.28515625" customWidth="1"/>
    <col min="4" max="4" width="14.42578125" customWidth="1"/>
    <col min="5" max="5" width="21.42578125" customWidth="1"/>
    <col min="6" max="6" width="19.85546875" customWidth="1"/>
    <col min="7" max="7" width="22.140625" customWidth="1"/>
    <col min="8" max="8" width="18.140625" customWidth="1"/>
    <col min="9" max="9" width="15.28515625" customWidth="1"/>
    <col min="10" max="10" width="20" customWidth="1"/>
  </cols>
  <sheetData>
    <row r="1" spans="2:10" ht="15.95" customHeight="1" x14ac:dyDescent="0.25">
      <c r="B1" s="51" t="s">
        <v>10</v>
      </c>
      <c r="C1" s="52"/>
      <c r="D1" s="52"/>
      <c r="E1" s="52"/>
      <c r="F1" s="52"/>
      <c r="G1" s="52"/>
      <c r="H1" s="52"/>
      <c r="I1" s="52"/>
      <c r="J1" s="52"/>
    </row>
    <row r="2" spans="2:10" ht="59.25" x14ac:dyDescent="0.25">
      <c r="B2" s="101" t="s">
        <v>0</v>
      </c>
      <c r="C2" s="36" t="s">
        <v>38</v>
      </c>
      <c r="D2" s="36" t="s">
        <v>44</v>
      </c>
      <c r="E2" s="36" t="s">
        <v>46</v>
      </c>
      <c r="F2" s="37" t="s">
        <v>11</v>
      </c>
      <c r="G2" s="38" t="s">
        <v>48</v>
      </c>
      <c r="H2" s="38" t="s">
        <v>41</v>
      </c>
      <c r="I2" s="36" t="s">
        <v>39</v>
      </c>
      <c r="J2" s="36" t="s">
        <v>40</v>
      </c>
    </row>
    <row r="3" spans="2:10" ht="46.5" customHeight="1" x14ac:dyDescent="0.25">
      <c r="B3" s="101"/>
      <c r="C3" s="58" t="s">
        <v>43</v>
      </c>
      <c r="D3" s="58" t="s">
        <v>45</v>
      </c>
      <c r="E3" s="58" t="s">
        <v>47</v>
      </c>
      <c r="F3" s="59" t="s">
        <v>43</v>
      </c>
      <c r="G3" s="60" t="s">
        <v>42</v>
      </c>
      <c r="H3" s="60" t="s">
        <v>42</v>
      </c>
      <c r="I3" s="58"/>
      <c r="J3" s="58"/>
    </row>
    <row r="4" spans="2:10" ht="15.95" customHeight="1" x14ac:dyDescent="0.25">
      <c r="B4" s="102" t="s">
        <v>12</v>
      </c>
      <c r="C4" s="64"/>
      <c r="D4" s="65"/>
      <c r="E4" s="65"/>
      <c r="F4" s="65"/>
      <c r="G4" s="66" t="s">
        <v>60</v>
      </c>
      <c r="H4" s="65"/>
      <c r="I4" s="65"/>
      <c r="J4" s="65"/>
    </row>
    <row r="5" spans="2:10" ht="15.95" customHeight="1" x14ac:dyDescent="0.25">
      <c r="B5" s="103"/>
      <c r="C5" s="61">
        <v>50</v>
      </c>
      <c r="D5" s="61">
        <v>2</v>
      </c>
      <c r="E5" s="61">
        <v>1</v>
      </c>
      <c r="F5" s="62" t="s">
        <v>15</v>
      </c>
      <c r="G5" s="62">
        <f>C5</f>
        <v>50</v>
      </c>
      <c r="H5" s="62">
        <f>G5</f>
        <v>50</v>
      </c>
      <c r="I5" s="63">
        <f>H5/C5*1/E5</f>
        <v>1</v>
      </c>
      <c r="J5" s="63">
        <f>H5/E5</f>
        <v>50</v>
      </c>
    </row>
    <row r="6" spans="2:10" ht="52.5" customHeight="1" x14ac:dyDescent="0.25">
      <c r="B6" s="104" t="s">
        <v>62</v>
      </c>
    </row>
    <row r="7" spans="2:10" ht="15.95" customHeight="1" x14ac:dyDescent="0.25">
      <c r="B7" s="103"/>
      <c r="C7" s="53">
        <v>20</v>
      </c>
      <c r="D7" s="53">
        <v>2</v>
      </c>
      <c r="E7" s="53">
        <v>1</v>
      </c>
      <c r="F7" s="19">
        <f>0.1*C7</f>
        <v>2</v>
      </c>
      <c r="G7" s="54">
        <f>SQRT(E7/D7)*C7</f>
        <v>14.142135623730951</v>
      </c>
      <c r="H7" s="54">
        <f>IF(G7&lt;F7,F7,G7)</f>
        <v>14.142135623730951</v>
      </c>
      <c r="I7" s="56">
        <f t="shared" ref="I7" si="0">H7/C7*1/E7</f>
        <v>0.70710678118654757</v>
      </c>
      <c r="J7" s="56">
        <f t="shared" ref="J7" si="1">H7/E7</f>
        <v>14.142135623730951</v>
      </c>
    </row>
    <row r="8" spans="2:10" ht="42.6" customHeight="1" x14ac:dyDescent="0.25">
      <c r="B8" s="104" t="s">
        <v>13</v>
      </c>
    </row>
    <row r="9" spans="2:10" ht="15.95" customHeight="1" x14ac:dyDescent="0.25">
      <c r="B9" s="103"/>
      <c r="C9" s="53">
        <v>5</v>
      </c>
      <c r="D9" s="53">
        <v>1</v>
      </c>
      <c r="E9" s="53">
        <v>1</v>
      </c>
      <c r="F9" s="19">
        <f>0.1*C9</f>
        <v>0.5</v>
      </c>
      <c r="G9" s="19">
        <f>E9/D9*C9</f>
        <v>5</v>
      </c>
      <c r="H9" s="19">
        <f>IF(G9&lt;F9,F9,G9)</f>
        <v>5</v>
      </c>
      <c r="I9" s="55">
        <f t="shared" ref="I9" si="2">H9/C9*1/E9</f>
        <v>1</v>
      </c>
      <c r="J9" s="70">
        <f t="shared" ref="J9" si="3">H9/E9</f>
        <v>5</v>
      </c>
    </row>
    <row r="10" spans="2:10" ht="21" customHeight="1" x14ac:dyDescent="0.25">
      <c r="B10" s="51" t="s">
        <v>14</v>
      </c>
      <c r="C10" s="57"/>
      <c r="D10" s="57"/>
      <c r="E10" s="57"/>
      <c r="F10" s="57"/>
      <c r="G10" s="57"/>
      <c r="H10" s="57"/>
      <c r="I10" s="57"/>
      <c r="J10" s="57"/>
    </row>
    <row r="11" spans="2:10" ht="15.95" customHeight="1" x14ac:dyDescent="0.25">
      <c r="B11" s="102" t="s">
        <v>76</v>
      </c>
      <c r="C11" s="57"/>
      <c r="D11" s="57"/>
      <c r="E11" s="57"/>
      <c r="F11" s="57"/>
      <c r="G11" s="57"/>
      <c r="H11" s="57"/>
      <c r="I11" s="57"/>
      <c r="J11" s="57"/>
    </row>
    <row r="12" spans="2:10" ht="15.95" customHeight="1" x14ac:dyDescent="0.25">
      <c r="B12" s="103"/>
      <c r="C12" s="53">
        <v>1</v>
      </c>
      <c r="D12" s="53">
        <v>2</v>
      </c>
      <c r="E12" s="53">
        <v>1</v>
      </c>
      <c r="F12" s="19">
        <f>0.1*C12</f>
        <v>0.1</v>
      </c>
      <c r="G12" s="54">
        <f>E12/D12*C12</f>
        <v>0.5</v>
      </c>
      <c r="H12" s="54">
        <f>IF(G12&lt;F12,F12,G12)</f>
        <v>0.5</v>
      </c>
      <c r="I12" s="56">
        <f>H12/C12*1/E12</f>
        <v>0.5</v>
      </c>
      <c r="J12" s="56">
        <f>H12/E12</f>
        <v>0.5</v>
      </c>
    </row>
    <row r="15" spans="2:10" ht="49.5" customHeight="1" x14ac:dyDescent="0.25">
      <c r="C15" s="97" t="s">
        <v>64</v>
      </c>
      <c r="D15" s="98"/>
      <c r="E15" s="98"/>
      <c r="I15" s="99" t="s">
        <v>65</v>
      </c>
      <c r="J15" s="100"/>
    </row>
    <row r="16" spans="2:10" x14ac:dyDescent="0.25">
      <c r="B16" t="s">
        <v>61</v>
      </c>
    </row>
    <row r="17" spans="2:2" x14ac:dyDescent="0.25">
      <c r="B17" s="43" t="s">
        <v>68</v>
      </c>
    </row>
    <row r="18" spans="2:2" x14ac:dyDescent="0.25">
      <c r="B18" s="44" t="s">
        <v>77</v>
      </c>
    </row>
  </sheetData>
  <mergeCells count="7">
    <mergeCell ref="C15:E15"/>
    <mergeCell ref="I15:J15"/>
    <mergeCell ref="B2:B3"/>
    <mergeCell ref="B4:B5"/>
    <mergeCell ref="B6:B7"/>
    <mergeCell ref="B8:B9"/>
    <mergeCell ref="B11:B12"/>
  </mergeCells>
  <hyperlinks>
    <hyperlink ref="B18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zoomScale="90" zoomScaleNormal="90" workbookViewId="0">
      <selection activeCell="E6" sqref="E6"/>
    </sheetView>
  </sheetViews>
  <sheetFormatPr defaultRowHeight="15" x14ac:dyDescent="0.25"/>
  <cols>
    <col min="1" max="1" width="4.42578125" customWidth="1"/>
    <col min="2" max="2" width="16.42578125" customWidth="1"/>
    <col min="3" max="3" width="20.28515625" customWidth="1"/>
    <col min="4" max="4" width="14.42578125" customWidth="1"/>
    <col min="5" max="5" width="21.42578125" customWidth="1"/>
    <col min="6" max="6" width="19.85546875" customWidth="1"/>
    <col min="7" max="7" width="22.140625" customWidth="1"/>
    <col min="8" max="8" width="18.140625" customWidth="1"/>
    <col min="9" max="9" width="15.28515625" customWidth="1"/>
    <col min="10" max="10" width="20" customWidth="1"/>
  </cols>
  <sheetData>
    <row r="1" spans="2:10" ht="15.95" customHeight="1" x14ac:dyDescent="0.25">
      <c r="B1" s="51" t="s">
        <v>84</v>
      </c>
      <c r="C1" s="52"/>
      <c r="D1" s="52"/>
      <c r="E1" s="52"/>
      <c r="F1" s="52"/>
      <c r="G1" s="52"/>
      <c r="H1" s="52"/>
      <c r="I1" s="52"/>
      <c r="J1" s="52"/>
    </row>
    <row r="2" spans="2:10" ht="71.25" x14ac:dyDescent="0.25">
      <c r="B2" s="101" t="s">
        <v>0</v>
      </c>
      <c r="C2" s="36" t="s">
        <v>38</v>
      </c>
      <c r="D2" s="36" t="s">
        <v>44</v>
      </c>
      <c r="E2" s="36" t="s">
        <v>46</v>
      </c>
      <c r="F2" s="37" t="s">
        <v>11</v>
      </c>
      <c r="G2" s="38" t="s">
        <v>48</v>
      </c>
      <c r="H2" s="38" t="s">
        <v>83</v>
      </c>
      <c r="I2" s="36" t="s">
        <v>39</v>
      </c>
      <c r="J2" s="36" t="s">
        <v>40</v>
      </c>
    </row>
    <row r="3" spans="2:10" ht="46.5" customHeight="1" x14ac:dyDescent="0.25">
      <c r="B3" s="101"/>
      <c r="C3" s="58" t="s">
        <v>43</v>
      </c>
      <c r="D3" s="58" t="s">
        <v>45</v>
      </c>
      <c r="E3" s="58" t="s">
        <v>47</v>
      </c>
      <c r="F3" s="59" t="s">
        <v>43</v>
      </c>
      <c r="G3" s="60" t="s">
        <v>42</v>
      </c>
      <c r="H3" s="60" t="s">
        <v>42</v>
      </c>
      <c r="I3" s="58"/>
      <c r="J3" s="58"/>
    </row>
    <row r="4" spans="2:10" ht="15.95" customHeight="1" x14ac:dyDescent="0.25">
      <c r="B4" s="102" t="s">
        <v>69</v>
      </c>
      <c r="C4" s="64"/>
      <c r="D4" s="65"/>
      <c r="E4" s="65"/>
      <c r="F4" s="65"/>
      <c r="G4" s="66" t="s">
        <v>60</v>
      </c>
      <c r="H4" s="65"/>
      <c r="I4" s="65"/>
      <c r="J4" s="65"/>
    </row>
    <row r="5" spans="2:10" ht="15.95" customHeight="1" x14ac:dyDescent="0.25">
      <c r="B5" s="103"/>
      <c r="C5" s="53">
        <v>140</v>
      </c>
      <c r="D5" s="53">
        <v>5</v>
      </c>
      <c r="E5" s="53">
        <v>2</v>
      </c>
      <c r="F5" s="20" t="s">
        <v>15</v>
      </c>
      <c r="G5" s="20">
        <f>C5</f>
        <v>140</v>
      </c>
      <c r="H5" s="20">
        <f>G5</f>
        <v>140</v>
      </c>
      <c r="I5" s="67">
        <f>H5/C5*1/E5</f>
        <v>0.5</v>
      </c>
      <c r="J5" s="67">
        <f>H5/E5</f>
        <v>70</v>
      </c>
    </row>
    <row r="6" spans="2:10" ht="52.5" customHeight="1" x14ac:dyDescent="0.25">
      <c r="B6" s="104" t="s">
        <v>70</v>
      </c>
    </row>
    <row r="7" spans="2:10" ht="15.95" customHeight="1" x14ac:dyDescent="0.25">
      <c r="B7" s="103"/>
      <c r="C7" s="53">
        <v>40</v>
      </c>
      <c r="D7" s="53">
        <v>4</v>
      </c>
      <c r="E7" s="53">
        <v>1</v>
      </c>
      <c r="F7" s="20">
        <f>0.1*C7</f>
        <v>4</v>
      </c>
      <c r="G7" s="54">
        <f>SQRT(E7/D7)*C7</f>
        <v>20</v>
      </c>
      <c r="H7" s="54">
        <f t="shared" ref="H7" si="0">G7</f>
        <v>20</v>
      </c>
      <c r="I7" s="67">
        <f t="shared" ref="I7" si="1">H7/C7*1/E7</f>
        <v>0.5</v>
      </c>
      <c r="J7" s="67">
        <f t="shared" ref="J7" si="2">H7/E7</f>
        <v>20</v>
      </c>
    </row>
    <row r="8" spans="2:10" ht="42.6" customHeight="1" x14ac:dyDescent="0.25">
      <c r="B8" s="104" t="s">
        <v>71</v>
      </c>
    </row>
    <row r="9" spans="2:10" ht="15.95" customHeight="1" x14ac:dyDescent="0.25">
      <c r="B9" s="103"/>
      <c r="C9" s="53">
        <v>20</v>
      </c>
      <c r="D9" s="53">
        <v>4</v>
      </c>
      <c r="E9" s="53">
        <v>1</v>
      </c>
      <c r="F9" s="20">
        <f>0.1*C9</f>
        <v>2</v>
      </c>
      <c r="G9" s="54">
        <f>E9/D9*C9</f>
        <v>5</v>
      </c>
      <c r="H9" s="54">
        <f t="shared" ref="H9" si="3">G9</f>
        <v>5</v>
      </c>
      <c r="I9" s="67">
        <f t="shared" ref="I9" si="4">H9/C9*1/E9</f>
        <v>0.25</v>
      </c>
      <c r="J9" s="67">
        <f t="shared" ref="J9" si="5">H9/E9</f>
        <v>5</v>
      </c>
    </row>
    <row r="10" spans="2:10" ht="21" customHeight="1" x14ac:dyDescent="0.25">
      <c r="B10" s="51" t="s">
        <v>72</v>
      </c>
      <c r="C10" s="57"/>
      <c r="D10" s="57"/>
      <c r="E10" s="57"/>
      <c r="F10" s="57"/>
      <c r="G10" s="57"/>
      <c r="H10" s="57"/>
      <c r="I10" s="57"/>
      <c r="J10" s="57"/>
    </row>
    <row r="11" spans="2:10" ht="15.95" customHeight="1" x14ac:dyDescent="0.25">
      <c r="B11" s="102" t="s">
        <v>63</v>
      </c>
      <c r="C11" s="57"/>
      <c r="D11" s="57"/>
      <c r="E11" s="57"/>
      <c r="F11" s="57"/>
      <c r="G11" s="57"/>
      <c r="H11" s="57"/>
      <c r="I11" s="57"/>
      <c r="J11" s="57"/>
    </row>
    <row r="12" spans="2:10" ht="15.95" customHeight="1" x14ac:dyDescent="0.25">
      <c r="B12" s="103"/>
      <c r="C12" s="53">
        <v>5</v>
      </c>
      <c r="D12" s="53">
        <v>2</v>
      </c>
      <c r="E12" s="53">
        <v>1</v>
      </c>
      <c r="F12" s="68">
        <f>10%*C12</f>
        <v>0.5</v>
      </c>
      <c r="G12" s="54">
        <f>E12/D12*C12</f>
        <v>2.5</v>
      </c>
      <c r="H12" s="68">
        <f>IF(G12&lt;F12,F12,G12)</f>
        <v>2.5</v>
      </c>
      <c r="I12" s="67">
        <f>H12/C12*1/E12</f>
        <v>0.5</v>
      </c>
      <c r="J12" s="67">
        <f>H12/E12</f>
        <v>2.5</v>
      </c>
    </row>
    <row r="15" spans="2:10" ht="49.5" customHeight="1" x14ac:dyDescent="0.25">
      <c r="C15" s="97" t="s">
        <v>64</v>
      </c>
      <c r="D15" s="98"/>
      <c r="E15" s="98"/>
      <c r="I15" s="99" t="s">
        <v>65</v>
      </c>
      <c r="J15" s="100"/>
    </row>
    <row r="16" spans="2:10" x14ac:dyDescent="0.25">
      <c r="B16" t="s">
        <v>61</v>
      </c>
    </row>
    <row r="17" spans="2:10" x14ac:dyDescent="0.25">
      <c r="B17" s="43" t="s">
        <v>68</v>
      </c>
    </row>
    <row r="18" spans="2:10" x14ac:dyDescent="0.25">
      <c r="B18" s="44" t="s">
        <v>85</v>
      </c>
    </row>
    <row r="23" spans="2:10" ht="18.75" x14ac:dyDescent="0.3">
      <c r="J23" s="69">
        <f>J5+J5+J7+J9</f>
        <v>165</v>
      </c>
    </row>
  </sheetData>
  <mergeCells count="7">
    <mergeCell ref="I15:J15"/>
    <mergeCell ref="B2:B3"/>
    <mergeCell ref="B4:B5"/>
    <mergeCell ref="B6:B7"/>
    <mergeCell ref="B8:B9"/>
    <mergeCell ref="B11:B12"/>
    <mergeCell ref="C15:E15"/>
  </mergeCells>
  <hyperlinks>
    <hyperlink ref="B18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GridLines="0" tabSelected="1" zoomScale="90" zoomScaleNormal="90" workbookViewId="0">
      <selection activeCell="C16" sqref="C16"/>
    </sheetView>
  </sheetViews>
  <sheetFormatPr defaultRowHeight="15" x14ac:dyDescent="0.25"/>
  <cols>
    <col min="1" max="1" width="3.85546875" customWidth="1"/>
    <col min="2" max="2" width="14.140625" customWidth="1"/>
    <col min="3" max="3" width="19.85546875" customWidth="1"/>
    <col min="4" max="4" width="15.140625" customWidth="1"/>
    <col min="5" max="5" width="20.140625" customWidth="1"/>
    <col min="6" max="6" width="19.5703125" customWidth="1"/>
    <col min="7" max="7" width="18.42578125" customWidth="1"/>
    <col min="8" max="8" width="18" customWidth="1"/>
    <col min="9" max="9" width="16.85546875" customWidth="1"/>
    <col min="10" max="10" width="20.140625" customWidth="1"/>
  </cols>
  <sheetData>
    <row r="1" spans="2:10" ht="15.95" customHeight="1" x14ac:dyDescent="0.25">
      <c r="B1" s="51" t="s">
        <v>57</v>
      </c>
      <c r="C1" s="52"/>
      <c r="D1" s="52"/>
      <c r="E1" s="52"/>
      <c r="F1" s="52"/>
      <c r="G1" s="52"/>
      <c r="H1" s="52"/>
      <c r="I1" s="52"/>
      <c r="J1" s="52"/>
    </row>
    <row r="2" spans="2:10" ht="73.5" customHeight="1" x14ac:dyDescent="0.25">
      <c r="B2" s="105" t="s">
        <v>9</v>
      </c>
      <c r="C2" s="36" t="s">
        <v>38</v>
      </c>
      <c r="D2" s="36" t="s">
        <v>44</v>
      </c>
      <c r="E2" s="36" t="s">
        <v>46</v>
      </c>
      <c r="F2" s="37" t="s">
        <v>11</v>
      </c>
      <c r="G2" s="38" t="s">
        <v>48</v>
      </c>
      <c r="H2" s="38" t="s">
        <v>83</v>
      </c>
      <c r="I2" s="36" t="s">
        <v>39</v>
      </c>
      <c r="J2" s="36" t="s">
        <v>40</v>
      </c>
    </row>
    <row r="3" spans="2:10" ht="41.1" customHeight="1" x14ac:dyDescent="0.25">
      <c r="B3" s="106"/>
      <c r="C3" s="36" t="s">
        <v>43</v>
      </c>
      <c r="D3" s="36" t="s">
        <v>45</v>
      </c>
      <c r="E3" s="36" t="s">
        <v>47</v>
      </c>
      <c r="F3" s="37" t="s">
        <v>43</v>
      </c>
      <c r="G3" s="38" t="s">
        <v>59</v>
      </c>
      <c r="H3" s="38" t="s">
        <v>42</v>
      </c>
      <c r="I3" s="36"/>
      <c r="J3" s="36"/>
    </row>
    <row r="4" spans="2:10" ht="15.95" customHeight="1" x14ac:dyDescent="0.25">
      <c r="B4" s="35" t="s">
        <v>37</v>
      </c>
      <c r="C4" s="41">
        <v>300</v>
      </c>
      <c r="D4" s="41">
        <v>2</v>
      </c>
      <c r="E4" s="41">
        <v>1</v>
      </c>
      <c r="F4" s="39" t="s">
        <v>15</v>
      </c>
      <c r="G4" s="40">
        <f>C4</f>
        <v>300</v>
      </c>
      <c r="H4" s="40">
        <f>G4</f>
        <v>300</v>
      </c>
      <c r="I4" s="42">
        <f>G4/C4*1/E4</f>
        <v>1</v>
      </c>
      <c r="J4" s="42">
        <f>G4/E4</f>
        <v>300</v>
      </c>
    </row>
    <row r="5" spans="2:10" ht="15.95" customHeight="1" x14ac:dyDescent="0.25">
      <c r="B5" s="35" t="s">
        <v>21</v>
      </c>
      <c r="C5" s="41">
        <v>150</v>
      </c>
      <c r="D5" s="41">
        <v>2</v>
      </c>
      <c r="E5" s="41">
        <v>1</v>
      </c>
      <c r="F5" s="39" t="s">
        <v>15</v>
      </c>
      <c r="G5" s="40">
        <f t="shared" ref="G5:G6" si="0">C5</f>
        <v>150</v>
      </c>
      <c r="H5" s="40">
        <f t="shared" ref="H5:H6" si="1">G5</f>
        <v>150</v>
      </c>
      <c r="I5" s="42">
        <f>G5/C5*1/E5</f>
        <v>1</v>
      </c>
      <c r="J5" s="42">
        <f>G5/E5</f>
        <v>150</v>
      </c>
    </row>
    <row r="6" spans="2:10" ht="15.95" customHeight="1" x14ac:dyDescent="0.25">
      <c r="B6" s="35" t="s">
        <v>22</v>
      </c>
      <c r="C6" s="41">
        <v>75</v>
      </c>
      <c r="D6" s="41">
        <v>2</v>
      </c>
      <c r="E6" s="41">
        <v>1</v>
      </c>
      <c r="F6" s="39" t="s">
        <v>15</v>
      </c>
      <c r="G6" s="40">
        <f t="shared" si="0"/>
        <v>75</v>
      </c>
      <c r="H6" s="40">
        <f t="shared" si="1"/>
        <v>75</v>
      </c>
      <c r="I6" s="42">
        <f>G6/C6*1/E6</f>
        <v>1</v>
      </c>
      <c r="J6" s="42">
        <f>G6/E6</f>
        <v>75</v>
      </c>
    </row>
    <row r="7" spans="2:10" ht="15.95" customHeight="1" x14ac:dyDescent="0.25">
      <c r="B7" s="107" t="s">
        <v>55</v>
      </c>
      <c r="C7" s="107"/>
      <c r="D7" s="107"/>
      <c r="E7" s="107"/>
      <c r="F7" s="107"/>
      <c r="G7" s="107"/>
      <c r="H7" s="107"/>
      <c r="I7" s="107"/>
      <c r="J7" s="107"/>
    </row>
    <row r="8" spans="2:10" ht="32.1" customHeight="1" x14ac:dyDescent="0.25">
      <c r="B8" s="51" t="s">
        <v>58</v>
      </c>
      <c r="C8" s="52"/>
      <c r="D8" s="52"/>
      <c r="E8" s="52"/>
      <c r="F8" s="52"/>
      <c r="G8" s="52"/>
      <c r="H8" s="52"/>
      <c r="I8" s="52"/>
      <c r="J8" s="52"/>
    </row>
    <row r="9" spans="2:10" ht="22.5" customHeight="1" x14ac:dyDescent="0.25">
      <c r="B9" s="35" t="s">
        <v>37</v>
      </c>
      <c r="C9" s="41">
        <v>120</v>
      </c>
      <c r="D9" s="41">
        <v>1</v>
      </c>
      <c r="E9" s="41">
        <v>1</v>
      </c>
      <c r="F9" s="5">
        <f>10%*C9</f>
        <v>12</v>
      </c>
      <c r="G9" s="6">
        <f>SQRT(E9/D9)*C9</f>
        <v>120</v>
      </c>
      <c r="H9" s="6">
        <f>IF(G9&lt;F9,F9,G9)</f>
        <v>120</v>
      </c>
      <c r="I9" s="42">
        <f>G9/C9*1/E9</f>
        <v>1</v>
      </c>
      <c r="J9" s="42">
        <f>H9/E9</f>
        <v>120</v>
      </c>
    </row>
    <row r="10" spans="2:10" ht="22.5" customHeight="1" x14ac:dyDescent="0.25">
      <c r="B10" s="35" t="s">
        <v>21</v>
      </c>
      <c r="C10" s="41">
        <v>40</v>
      </c>
      <c r="D10" s="41">
        <v>2</v>
      </c>
      <c r="E10" s="41">
        <v>1</v>
      </c>
      <c r="F10" s="5">
        <f>10%*C10</f>
        <v>4</v>
      </c>
      <c r="G10" s="6">
        <f t="shared" ref="G10:G11" si="2">SQRT(E10/D10)*C10</f>
        <v>28.284271247461902</v>
      </c>
      <c r="H10" s="6">
        <f t="shared" ref="H10:H11" si="3">IF(G10&lt;F10,F10,G10)</f>
        <v>28.284271247461902</v>
      </c>
      <c r="I10" s="42">
        <f>G10/C10*1/E10</f>
        <v>0.70710678118654757</v>
      </c>
      <c r="J10" s="42">
        <f>H10/E10</f>
        <v>28.284271247461902</v>
      </c>
    </row>
    <row r="11" spans="2:10" ht="22.5" customHeight="1" x14ac:dyDescent="0.25">
      <c r="B11" s="35" t="s">
        <v>22</v>
      </c>
      <c r="C11" s="41">
        <v>20</v>
      </c>
      <c r="D11" s="41">
        <v>2</v>
      </c>
      <c r="E11" s="41">
        <v>2</v>
      </c>
      <c r="F11" s="5">
        <f>10%*C11</f>
        <v>2</v>
      </c>
      <c r="G11" s="6">
        <f t="shared" si="2"/>
        <v>20</v>
      </c>
      <c r="H11" s="6">
        <f t="shared" si="3"/>
        <v>20</v>
      </c>
      <c r="I11" s="42">
        <f>G11/C11*1/E11</f>
        <v>0.5</v>
      </c>
      <c r="J11" s="42">
        <f>H11/E11</f>
        <v>10</v>
      </c>
    </row>
    <row r="12" spans="2:10" ht="17.100000000000001" customHeight="1" x14ac:dyDescent="0.25">
      <c r="B12" s="107" t="s">
        <v>56</v>
      </c>
      <c r="C12" s="107"/>
      <c r="D12" s="107"/>
      <c r="E12" s="107"/>
      <c r="F12" s="107"/>
      <c r="G12" s="107"/>
      <c r="H12" s="107"/>
      <c r="I12" s="107"/>
      <c r="J12" s="107"/>
    </row>
    <row r="13" spans="2:10" ht="32.1" customHeight="1" x14ac:dyDescent="0.25">
      <c r="B13" s="51" t="s">
        <v>51</v>
      </c>
      <c r="C13" s="52"/>
      <c r="D13" s="52"/>
      <c r="E13" s="52"/>
      <c r="F13" s="52"/>
      <c r="G13" s="52"/>
      <c r="H13" s="52"/>
      <c r="I13" s="52"/>
      <c r="J13" s="52"/>
    </row>
    <row r="14" spans="2:10" s="4" customFormat="1" ht="22.5" customHeight="1" x14ac:dyDescent="0.25">
      <c r="B14" s="35" t="s">
        <v>37</v>
      </c>
      <c r="C14" s="41">
        <v>20</v>
      </c>
      <c r="D14" s="41">
        <v>2</v>
      </c>
      <c r="E14" s="41">
        <v>1</v>
      </c>
      <c r="F14" s="5">
        <f>10%*C14</f>
        <v>2</v>
      </c>
      <c r="G14" s="6">
        <f>E14/D14*C14</f>
        <v>10</v>
      </c>
      <c r="H14" s="6">
        <f>IF(G14&lt;F14,F14,G14)</f>
        <v>10</v>
      </c>
      <c r="I14" s="42">
        <f>(G14/C14)*(1/E14)</f>
        <v>0.5</v>
      </c>
      <c r="J14" s="42">
        <f>H14/E14</f>
        <v>10</v>
      </c>
    </row>
    <row r="15" spans="2:10" s="4" customFormat="1" ht="22.5" customHeight="1" x14ac:dyDescent="0.25">
      <c r="B15" s="35" t="s">
        <v>21</v>
      </c>
      <c r="C15" s="41">
        <v>10</v>
      </c>
      <c r="D15" s="41">
        <v>3</v>
      </c>
      <c r="E15" s="41">
        <v>3</v>
      </c>
      <c r="F15" s="5">
        <f t="shared" ref="F15:F16" si="4">10%*C15</f>
        <v>1</v>
      </c>
      <c r="G15" s="6">
        <f t="shared" ref="G15:G16" si="5">E15/D15*C15</f>
        <v>10</v>
      </c>
      <c r="H15" s="6">
        <f t="shared" ref="H15:H16" si="6">IF(G15&lt;F15,F15,G15)</f>
        <v>10</v>
      </c>
      <c r="I15" s="42">
        <f>G15/C15*1/E15</f>
        <v>0.33333333333333331</v>
      </c>
      <c r="J15" s="42">
        <f>H15/E15</f>
        <v>3.3333333333333335</v>
      </c>
    </row>
    <row r="16" spans="2:10" s="4" customFormat="1" ht="22.5" customHeight="1" x14ac:dyDescent="0.25">
      <c r="B16" s="35" t="s">
        <v>22</v>
      </c>
      <c r="C16" s="41">
        <v>5</v>
      </c>
      <c r="D16" s="41">
        <v>11</v>
      </c>
      <c r="E16" s="41">
        <v>2</v>
      </c>
      <c r="F16" s="5">
        <f t="shared" si="4"/>
        <v>0.5</v>
      </c>
      <c r="G16" s="6">
        <f t="shared" si="5"/>
        <v>0.90909090909090917</v>
      </c>
      <c r="H16" s="6">
        <f t="shared" si="6"/>
        <v>0.90909090909090917</v>
      </c>
      <c r="I16" s="42">
        <f>G16/C16*1/E16</f>
        <v>9.0909090909090912E-2</v>
      </c>
      <c r="J16" s="42">
        <f>H16/E16</f>
        <v>0.45454545454545459</v>
      </c>
    </row>
    <row r="17" spans="2:10" s="50" customFormat="1" ht="15.6" customHeight="1" x14ac:dyDescent="0.25">
      <c r="B17" s="107" t="s">
        <v>16</v>
      </c>
      <c r="C17" s="107"/>
      <c r="D17" s="107"/>
      <c r="E17" s="107"/>
      <c r="F17" s="107"/>
      <c r="G17" s="107"/>
      <c r="H17" s="107"/>
      <c r="I17" s="107"/>
      <c r="J17" s="107"/>
    </row>
    <row r="18" spans="2:10" x14ac:dyDescent="0.25">
      <c r="F18" s="3"/>
      <c r="G18" s="2"/>
      <c r="H18" s="2"/>
    </row>
    <row r="19" spans="2:10" ht="50.1" customHeight="1" x14ac:dyDescent="0.25">
      <c r="C19" s="97" t="s">
        <v>54</v>
      </c>
      <c r="D19" s="98"/>
      <c r="E19" s="98"/>
      <c r="F19" s="3"/>
      <c r="G19" s="2"/>
      <c r="H19" s="2"/>
      <c r="I19" s="99" t="s">
        <v>66</v>
      </c>
      <c r="J19" s="100"/>
    </row>
    <row r="20" spans="2:10" ht="15" customHeight="1" x14ac:dyDescent="0.25">
      <c r="B20" s="49" t="s">
        <v>53</v>
      </c>
      <c r="C20" s="45"/>
      <c r="D20" s="46"/>
      <c r="E20" s="46"/>
      <c r="F20" s="3"/>
      <c r="G20" s="2"/>
      <c r="H20" s="2"/>
      <c r="I20" s="47"/>
      <c r="J20" s="48"/>
    </row>
    <row r="21" spans="2:10" ht="14.45" customHeight="1" x14ac:dyDescent="0.25">
      <c r="B21" t="s">
        <v>50</v>
      </c>
      <c r="F21" s="3"/>
      <c r="G21" s="2"/>
      <c r="H21" s="2"/>
    </row>
    <row r="22" spans="2:10" ht="14.45" customHeight="1" x14ac:dyDescent="0.25">
      <c r="B22" t="s">
        <v>73</v>
      </c>
      <c r="F22" s="3"/>
      <c r="G22" s="2"/>
      <c r="H22" s="2"/>
    </row>
    <row r="23" spans="2:10" ht="14.45" customHeight="1" x14ac:dyDescent="0.25">
      <c r="B23" t="s">
        <v>52</v>
      </c>
      <c r="F23" s="3"/>
      <c r="G23" s="2"/>
      <c r="H23" s="2"/>
    </row>
    <row r="24" spans="2:10" ht="14.45" customHeight="1" x14ac:dyDescent="0.25">
      <c r="B24" s="43" t="s">
        <v>67</v>
      </c>
      <c r="C24" s="43"/>
      <c r="D24" s="43"/>
      <c r="E24" s="43"/>
      <c r="F24" s="43"/>
      <c r="G24" s="43"/>
      <c r="H24" s="43"/>
    </row>
    <row r="25" spans="2:10" ht="14.45" customHeight="1" x14ac:dyDescent="0.25">
      <c r="B25" s="44" t="s">
        <v>78</v>
      </c>
      <c r="F25" s="3"/>
      <c r="G25" s="2"/>
      <c r="H25" s="2"/>
    </row>
    <row r="26" spans="2:10" ht="15.75" x14ac:dyDescent="0.25">
      <c r="B26" s="33" t="s">
        <v>31</v>
      </c>
      <c r="F26" s="3"/>
      <c r="G26" s="2"/>
      <c r="H26" s="2"/>
    </row>
    <row r="27" spans="2:10" ht="15.75" x14ac:dyDescent="0.25">
      <c r="B27" s="33" t="s">
        <v>32</v>
      </c>
      <c r="F27" s="1"/>
      <c r="G27" s="2"/>
      <c r="H27" s="2"/>
    </row>
    <row r="28" spans="2:10" ht="15.75" x14ac:dyDescent="0.25">
      <c r="B28" s="33" t="s">
        <v>49</v>
      </c>
      <c r="F28" s="1"/>
      <c r="G28" s="2"/>
      <c r="H28" s="2"/>
    </row>
    <row r="29" spans="2:10" ht="15.75" x14ac:dyDescent="0.25">
      <c r="B29" s="33" t="s">
        <v>34</v>
      </c>
      <c r="F29" s="1"/>
      <c r="G29" s="2"/>
      <c r="H29" s="2"/>
    </row>
    <row r="30" spans="2:10" ht="15.75" x14ac:dyDescent="0.25">
      <c r="B30" s="33" t="s">
        <v>35</v>
      </c>
      <c r="F30" s="1"/>
      <c r="G30" s="2"/>
      <c r="H30" s="2"/>
    </row>
    <row r="31" spans="2:10" ht="15.75" x14ac:dyDescent="0.25">
      <c r="B31" s="33" t="s">
        <v>36</v>
      </c>
      <c r="F31" s="1"/>
      <c r="G31" s="2"/>
      <c r="H31" s="2"/>
    </row>
    <row r="32" spans="2:10" x14ac:dyDescent="0.25">
      <c r="F32" s="3"/>
      <c r="G32" s="2"/>
      <c r="H32" s="2"/>
    </row>
    <row r="33" spans="6:8" x14ac:dyDescent="0.25">
      <c r="F33" s="3"/>
      <c r="G33" s="2"/>
      <c r="H33" s="2"/>
    </row>
    <row r="34" spans="6:8" x14ac:dyDescent="0.25">
      <c r="F34" s="3"/>
      <c r="G34" s="2"/>
      <c r="H34" s="2"/>
    </row>
    <row r="35" spans="6:8" x14ac:dyDescent="0.25">
      <c r="F35" s="3"/>
      <c r="G35" s="2"/>
      <c r="H35" s="2"/>
    </row>
  </sheetData>
  <mergeCells count="6">
    <mergeCell ref="B2:B3"/>
    <mergeCell ref="B7:J7"/>
    <mergeCell ref="B12:J12"/>
    <mergeCell ref="B17:J17"/>
    <mergeCell ref="I19:J19"/>
    <mergeCell ref="C19:E19"/>
  </mergeCells>
  <hyperlinks>
    <hyperlink ref="B2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Całkowita wartość punktowa</vt:lpstr>
      <vt:lpstr>Artykuł 2017-2018</vt:lpstr>
      <vt:lpstr>Artykuł 2019-2021</vt:lpstr>
      <vt:lpstr>Monografia 2017 - 2021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Iwona Lamprecht</cp:lastModifiedBy>
  <dcterms:created xsi:type="dcterms:W3CDTF">2019-04-26T06:24:24Z</dcterms:created>
  <dcterms:modified xsi:type="dcterms:W3CDTF">2021-11-24T08:59:32Z</dcterms:modified>
</cp:coreProperties>
</file>